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3215" windowHeight="7365"/>
  </bookViews>
  <sheets>
    <sheet name="SOURCE" sheetId="1" r:id="rId1"/>
    <sheet name="FOR PRINTING" sheetId="2" r:id="rId2"/>
    <sheet name="Sheet3" sheetId="3" r:id="rId3"/>
  </sheets>
  <definedNames>
    <definedName name="_xlnm.Print_Area" localSheetId="0">SOURCE!$A$1:$T$40</definedName>
  </definedNames>
  <calcPr calcId="124519"/>
</workbook>
</file>

<file path=xl/calcChain.xml><?xml version="1.0" encoding="utf-8"?>
<calcChain xmlns="http://schemas.openxmlformats.org/spreadsheetml/2006/main">
  <c r="S33" i="2"/>
  <c r="Q33"/>
  <c r="K33"/>
  <c r="I33"/>
  <c r="E33"/>
  <c r="C33"/>
  <c r="T32"/>
  <c r="M31"/>
  <c r="M33" s="1"/>
  <c r="T30"/>
  <c r="T29"/>
  <c r="T28"/>
  <c r="T27"/>
  <c r="T26"/>
  <c r="O26"/>
  <c r="T25"/>
  <c r="T24"/>
  <c r="T23"/>
  <c r="T22"/>
  <c r="T21"/>
  <c r="O20"/>
  <c r="T20" s="1"/>
  <c r="T17"/>
  <c r="T16"/>
  <c r="T15"/>
  <c r="T14"/>
  <c r="T13"/>
  <c r="T12"/>
  <c r="T11"/>
  <c r="T10"/>
  <c r="T9"/>
  <c r="T8"/>
  <c r="T7"/>
  <c r="T6"/>
  <c r="G6"/>
  <c r="G33" s="1"/>
  <c r="T31" i="1"/>
  <c r="T29"/>
  <c r="T28"/>
  <c r="C63" s="1"/>
  <c r="T27"/>
  <c r="T25"/>
  <c r="C61" s="1"/>
  <c r="T24"/>
  <c r="C60" s="1"/>
  <c r="T23"/>
  <c r="T22"/>
  <c r="T21"/>
  <c r="T17"/>
  <c r="T16"/>
  <c r="T15"/>
  <c r="T14"/>
  <c r="T13"/>
  <c r="T12"/>
  <c r="C51" s="1"/>
  <c r="T11"/>
  <c r="C50" s="1"/>
  <c r="T10"/>
  <c r="C49" s="1"/>
  <c r="T9"/>
  <c r="C48" s="1"/>
  <c r="T8"/>
  <c r="C47" s="1"/>
  <c r="T7"/>
  <c r="C46" s="1"/>
  <c r="C32"/>
  <c r="E32"/>
  <c r="I32"/>
  <c r="G6"/>
  <c r="G32" s="1"/>
  <c r="M30"/>
  <c r="T30" s="1"/>
  <c r="O26"/>
  <c r="T26" s="1"/>
  <c r="C62" s="1"/>
  <c r="O20"/>
  <c r="T20" s="1"/>
  <c r="C59" s="1"/>
  <c r="S32"/>
  <c r="Q32"/>
  <c r="O32"/>
  <c r="K32"/>
  <c r="M32"/>
  <c r="T31" i="2" l="1"/>
  <c r="O33"/>
  <c r="T33" s="1"/>
  <c r="T34" s="1"/>
  <c r="T32" i="1"/>
  <c r="T33" s="1"/>
  <c r="T6"/>
  <c r="C45" s="1"/>
</calcChain>
</file>

<file path=xl/sharedStrings.xml><?xml version="1.0" encoding="utf-8"?>
<sst xmlns="http://schemas.openxmlformats.org/spreadsheetml/2006/main" count="193" uniqueCount="61">
  <si>
    <t>LINGKUNGAN</t>
  </si>
  <si>
    <t>A. Avelino</t>
  </si>
  <si>
    <t>A. Corsini</t>
  </si>
  <si>
    <t>A. Bobola</t>
  </si>
  <si>
    <t>A. Rasul</t>
  </si>
  <si>
    <t>A. Fournet</t>
  </si>
  <si>
    <t>A. Kim Tae Gon</t>
  </si>
  <si>
    <t>B. Realino</t>
  </si>
  <si>
    <t>Katarina Siena</t>
  </si>
  <si>
    <t>Katarina Volpicelli</t>
  </si>
  <si>
    <t>Vincentius Paulus</t>
  </si>
  <si>
    <t>Vincentius Ferrer</t>
  </si>
  <si>
    <t>Vincentius Palloti</t>
  </si>
  <si>
    <t>Tgl.</t>
  </si>
  <si>
    <t>Nilai (Rp.)</t>
  </si>
  <si>
    <t>KATEGORIAL</t>
  </si>
  <si>
    <t>KDI</t>
  </si>
  <si>
    <t>KDSH</t>
  </si>
  <si>
    <t>PDTA</t>
  </si>
  <si>
    <t>Wanita Katolik</t>
  </si>
  <si>
    <t>BIR</t>
  </si>
  <si>
    <t>APRIL</t>
  </si>
  <si>
    <t>MEI</t>
  </si>
  <si>
    <t>JUNI</t>
  </si>
  <si>
    <t>JULY</t>
  </si>
  <si>
    <t>AGUSTUS</t>
  </si>
  <si>
    <t>SEPTEMBER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</si>
  <si>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</si>
  <si>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</si>
  <si>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</si>
  <si>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</si>
  <si>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</si>
  <si>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</si>
  <si>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</si>
  <si>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</si>
  <si>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</si>
  <si>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</si>
  <si>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</si>
  <si>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</si>
  <si>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</si>
  <si>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Column15</t>
  </si>
  <si>
    <t>MISA  POUK</t>
  </si>
  <si>
    <t>Column22</t>
  </si>
  <si>
    <t>Column33</t>
  </si>
  <si>
    <t>Column222</t>
  </si>
  <si>
    <t>Column333</t>
  </si>
  <si>
    <t>Column2222</t>
  </si>
  <si>
    <t>Column3333</t>
  </si>
  <si>
    <t>JANUARI</t>
  </si>
  <si>
    <t>FEBRUARI</t>
  </si>
  <si>
    <t>MARET</t>
  </si>
  <si>
    <t>22,  29</t>
  </si>
  <si>
    <r>
      <t xml:space="preserve">BIA + PRA BIR </t>
    </r>
    <r>
      <rPr>
        <b/>
        <sz val="11"/>
        <color rgb="FFFF0000"/>
        <rFont val="Calibri"/>
        <family val="2"/>
        <scheme val="minor"/>
      </rPr>
      <t>KTG</t>
    </r>
  </si>
  <si>
    <t>?</t>
  </si>
  <si>
    <t>TOTAL</t>
  </si>
  <si>
    <t>Rata-rata/bln</t>
  </si>
  <si>
    <t>frekwensi</t>
  </si>
  <si>
    <t>Kranggan, 25 September  2012</t>
  </si>
  <si>
    <t>Seksi  Pengembangan Sosial Ekonomi</t>
  </si>
  <si>
    <t>F. Kristianto   /  Lydia Prihartono  /  Evi Tonny  /  Effy Ambarita</t>
  </si>
  <si>
    <t>PENERIMAAN  KOTAK  BSK  DARI  LINGKUNGAN  &amp;  KATEGORIAL  PERIODE  JANUARI  -  SEPTEMBER  2012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</si>
</sst>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/>
        <bgColor theme="5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2" xfId="0" applyFont="1" applyFill="1" applyBorder="1"/>
    <xf numFmtId="0" fontId="0" fillId="0" borderId="2" xfId="0" applyBorder="1"/>
    <xf numFmtId="0" fontId="2" fillId="2" borderId="4" xfId="0" applyFont="1" applyFill="1" applyBorder="1"/>
    <xf numFmtId="0" fontId="0" fillId="0" borderId="7" xfId="0" applyBorder="1"/>
    <xf numFmtId="164" fontId="2" fillId="0" borderId="5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2" fillId="3" borderId="2" xfId="0" applyFont="1" applyFill="1" applyBorder="1"/>
    <xf numFmtId="164" fontId="0" fillId="3" borderId="1" xfId="1" applyNumberFormat="1" applyFont="1" applyFill="1" applyBorder="1" applyAlignment="1">
      <alignment horizontal="center" vertical="center"/>
    </xf>
    <xf numFmtId="164" fontId="0" fillId="3" borderId="3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0" fillId="0" borderId="2" xfId="1" applyNumberFormat="1" applyFont="1" applyBorder="1"/>
    <xf numFmtId="164" fontId="2" fillId="3" borderId="2" xfId="1" applyNumberFormat="1" applyFont="1" applyFill="1" applyBorder="1"/>
    <xf numFmtId="164" fontId="0" fillId="0" borderId="7" xfId="1" applyNumberFormat="1" applyFont="1" applyBorder="1"/>
    <xf numFmtId="164" fontId="0" fillId="0" borderId="0" xfId="1" applyNumberFormat="1" applyFont="1"/>
    <xf numFmtId="164" fontId="0" fillId="0" borderId="8" xfId="0" applyNumberFormat="1" applyFont="1" applyBorder="1" applyAlignment="1">
      <alignment horizontal="center" vertical="center"/>
    </xf>
    <xf numFmtId="164" fontId="0" fillId="0" borderId="7" xfId="0" applyNumberFormat="1" applyFont="1" applyBorder="1"/>
    <xf numFmtId="164" fontId="6" fillId="4" borderId="3" xfId="0" applyNumberFormat="1" applyFont="1" applyFill="1" applyBorder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7" fillId="5" borderId="0" xfId="1" applyNumberFormat="1" applyFont="1" applyFill="1" applyAlignment="1">
      <alignment horizontal="center" vertical="center"/>
    </xf>
    <xf numFmtId="0" fontId="0" fillId="6" borderId="2" xfId="0" applyFont="1" applyFill="1" applyBorder="1"/>
    <xf numFmtId="0" fontId="0" fillId="7" borderId="2" xfId="0" applyFont="1" applyFill="1" applyBorder="1"/>
    <xf numFmtId="0" fontId="0" fillId="7" borderId="7" xfId="0" applyFont="1" applyFill="1" applyBorder="1"/>
    <xf numFmtId="0" fontId="4" fillId="8" borderId="2" xfId="0" applyFont="1" applyFill="1" applyBorder="1"/>
    <xf numFmtId="164" fontId="4" fillId="9" borderId="9" xfId="1" applyNumberFormat="1" applyFont="1" applyFill="1" applyBorder="1"/>
    <xf numFmtId="164" fontId="0" fillId="10" borderId="10" xfId="1" applyNumberFormat="1" applyFont="1" applyFill="1" applyBorder="1"/>
    <xf numFmtId="164" fontId="0" fillId="0" borderId="10" xfId="1" applyNumberFormat="1" applyFont="1" applyBorder="1"/>
    <xf numFmtId="164" fontId="2" fillId="0" borderId="1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11" fillId="2" borderId="0" xfId="1" applyNumberFormat="1" applyFont="1" applyFill="1" applyAlignment="1">
      <alignment horizontal="center" vertical="center"/>
    </xf>
    <xf numFmtId="164" fontId="12" fillId="2" borderId="3" xfId="1" applyNumberFormat="1" applyFont="1" applyFill="1" applyBorder="1" applyAlignment="1">
      <alignment horizontal="center" vertical="center"/>
    </xf>
    <xf numFmtId="164" fontId="12" fillId="0" borderId="3" xfId="1" applyNumberFormat="1" applyFont="1" applyBorder="1" applyAlignment="1">
      <alignment horizontal="center" vertical="center"/>
    </xf>
    <xf numFmtId="164" fontId="12" fillId="3" borderId="3" xfId="1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0" fontId="8" fillId="0" borderId="0" xfId="0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10" fillId="2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rgb="FF00B0F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 style="thin">
          <color theme="6" tint="0.39997558519241921"/>
        </right>
        <top/>
        <bottom style="thin">
          <color theme="6" tint="0.39997558519241921"/>
        </bottom>
        <vertical/>
        <horizontal/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rgb="FF00B0F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rgb="FF0000FF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0000FF"/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4:T32" totalsRowCount="1" headerRowDxfId="89" headerRowBorderDxfId="88" tableBorderDxfId="87" totalsRowBorderDxfId="86">
  <autoFilter ref="A4:T31">
    <filterColumn colId="1"/>
    <filterColumn colId="2"/>
    <filterColumn colId="3"/>
    <filterColumn colId="4"/>
    <filterColumn colId="5"/>
    <filterColumn colId="6"/>
  </autoFilter>
  <tableColumns count="20">
    <tableColumn id="1" name="Column1" dataDxfId="85" totalsRowDxfId="84"/>
    <tableColumn id="23" name="Column2" dataDxfId="83" totalsRowDxfId="82"/>
    <tableColumn id="24" name="Column3" totalsRowFunction="sum" dataDxfId="81" totalsRowDxfId="80" dataCellStyle="Comma"/>
    <tableColumn id="25" name="Column22" dataDxfId="79" totalsRowDxfId="78"/>
    <tableColumn id="26" name="Column33" totalsRowFunction="sum" dataDxfId="77" totalsRowDxfId="76" dataCellStyle="Comma"/>
    <tableColumn id="27" name="Column222" dataDxfId="75" totalsRowDxfId="74"/>
    <tableColumn id="28" name="Column333" totalsRowFunction="sum" dataDxfId="73" totalsRowDxfId="72" dataCellStyle="Comma"/>
    <tableColumn id="2" name="Column2222" dataDxfId="71" totalsRowDxfId="70" dataCellStyle="Comma"/>
    <tableColumn id="3" name="Column3333" totalsRowFunction="sum" dataDxfId="69" totalsRowDxfId="68" dataCellStyle="Comma"/>
    <tableColumn id="4" name="Column4" dataDxfId="67" totalsRowDxfId="66" dataCellStyle="Comma"/>
    <tableColumn id="5" name="Column5" totalsRowFunction="sum" dataDxfId="65" totalsRowDxfId="64" dataCellStyle="Comma"/>
    <tableColumn id="6" name="Column6" dataDxfId="63" totalsRowDxfId="62" dataCellStyle="Comma"/>
    <tableColumn id="7" name="Column7" totalsRowFunction="sum" dataDxfId="61" totalsRowDxfId="60" dataCellStyle="Comma"/>
    <tableColumn id="8" name="Column8" dataDxfId="59" totalsRowDxfId="58" dataCellStyle="Comma"/>
    <tableColumn id="9" name="Column9" totalsRowFunction="sum" dataDxfId="57" totalsRowDxfId="56" dataCellStyle="Comma"/>
    <tableColumn id="10" name="Column10" dataDxfId="55" totalsRowDxfId="54" dataCellStyle="Comma"/>
    <tableColumn id="11" name="Column11" totalsRowFunction="sum" dataDxfId="53" totalsRowDxfId="52" dataCellStyle="Comma"/>
    <tableColumn id="12" name="Column12" dataDxfId="51" totalsRowDxfId="50" dataCellStyle="Comma"/>
    <tableColumn id="13" name="Column13" totalsRowFunction="sum" dataDxfId="49" totalsRowDxfId="48" dataCellStyle="Comma"/>
    <tableColumn id="15" name="Column15" totalsRowFunction="custom" dataDxfId="47" totalsRowDxfId="46" dataCellStyle="Comma">
      <totalsRowFormula>Table2[[#Totals],[Column3]]+Table2[[#Totals],[Column33]]+Table2[[#Totals],[Column333]]+Table2[[#Totals],[Column3333]]+Table2[[#Totals],[Column5]]+Table2[[#Totals],[Column7]]+Table2[[#Totals],[Column9]]+Table2[[#Totals],[Column11]]+Table2[[#Totals],[Column13]]</totalsRowFormula>
    </tableColumn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43:C68" totalsRowShown="0" tableBorderDxfId="45">
  <autoFilter ref="A43:C68"/>
  <tableColumns count="3">
    <tableColumn id="1" name="Column1"/>
    <tableColumn id="2" name="Column3" dataDxfId="44" dataCellStyle="Comma"/>
    <tableColumn id="3" name="Column4" dataDxfId="43" dataCellStyle="Comma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le24" displayName="Table24" ref="A4:T33" totalsRowCount="1" headerRowDxfId="42" headerRowBorderDxfId="41" tableBorderDxfId="40" totalsRowBorderDxfId="39">
  <autoFilter ref="A4:T32"/>
  <tableColumns count="20">
    <tableColumn id="1" name="Column1" dataDxfId="38" totalsRowDxfId="37"/>
    <tableColumn id="23" name="Column2" dataDxfId="36" totalsRowDxfId="35"/>
    <tableColumn id="24" name="Column3" totalsRowFunction="sum" dataDxfId="34" totalsRowDxfId="33" dataCellStyle="Comma"/>
    <tableColumn id="25" name="Column22" dataDxfId="32" totalsRowDxfId="31"/>
    <tableColumn id="26" name="Column33" totalsRowFunction="sum" dataDxfId="30" totalsRowDxfId="29" dataCellStyle="Comma"/>
    <tableColumn id="27" name="Column222" dataDxfId="28" totalsRowDxfId="27"/>
    <tableColumn id="28" name="Column333" totalsRowFunction="sum" dataDxfId="26" totalsRowDxfId="25" dataCellStyle="Comma"/>
    <tableColumn id="2" name="Column2222" dataDxfId="24" totalsRowDxfId="23" dataCellStyle="Comma"/>
    <tableColumn id="3" name="Column3333" totalsRowFunction="sum" dataDxfId="22" totalsRowDxfId="21" dataCellStyle="Comma"/>
    <tableColumn id="4" name="Column4" dataDxfId="20" totalsRowDxfId="19" dataCellStyle="Comma"/>
    <tableColumn id="5" name="Column5" totalsRowFunction="sum" dataDxfId="18" totalsRowDxfId="17" dataCellStyle="Comma"/>
    <tableColumn id="6" name="Column6" dataDxfId="16" totalsRowDxfId="15" dataCellStyle="Comma"/>
    <tableColumn id="7" name="Column7" totalsRowFunction="sum" dataDxfId="14" totalsRowDxfId="13" dataCellStyle="Comma"/>
    <tableColumn id="8" name="Column8" dataDxfId="12" totalsRowDxfId="11" dataCellStyle="Comma"/>
    <tableColumn id="9" name="Column9" totalsRowFunction="sum" dataDxfId="10" totalsRowDxfId="9" dataCellStyle="Comma"/>
    <tableColumn id="10" name="Column10" dataDxfId="8" totalsRowDxfId="7" dataCellStyle="Comma"/>
    <tableColumn id="11" name="Column11" totalsRowFunction="sum" dataDxfId="6" totalsRowDxfId="5" dataCellStyle="Comma"/>
    <tableColumn id="12" name="Column12" dataDxfId="4" totalsRowDxfId="3" dataCellStyle="Comma"/>
    <tableColumn id="13" name="Column13" totalsRowFunction="sum" dataDxfId="2" totalsRowDxfId="1" dataCellStyle="Comma"/>
    <tableColumn id="15" name="Column15" totalsRowFunction="custom" totalsRowDxfId="0" dataCellStyle="Comma">
      <totalsRowFormula>Table24[[#Totals],[Column3]]+Table24[[#Totals],[Column33]]+Table24[[#Totals],[Column333]]+Table24[[#Totals],[Column3333]]+Table24[[#Totals],[Column5]]+Table24[[#Totals],[Column7]]+Table24[[#Totals],[Column9]]+Table24[[#Totals],[Column11]]+Table24[[#Totals],[Column13]]</totalsRow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tabSelected="1" zoomScale="77" zoomScaleNormal="77" workbookViewId="0">
      <selection activeCell="M36" sqref="M36"/>
    </sheetView>
  </sheetViews>
  <sheetFormatPr defaultRowHeight="15"/>
  <cols>
    <col min="1" max="1" width="16.85546875" customWidth="1"/>
    <col min="2" max="2" width="5.140625" customWidth="1"/>
    <col min="3" max="3" width="11.7109375" style="23" customWidth="1"/>
    <col min="4" max="4" width="4.7109375" customWidth="1"/>
    <col min="5" max="5" width="9.28515625" style="23" customWidth="1"/>
    <col min="6" max="6" width="5.140625" customWidth="1"/>
    <col min="7" max="7" width="10.85546875" style="23" customWidth="1"/>
    <col min="8" max="8" width="4.5703125" style="12" customWidth="1"/>
    <col min="9" max="9" width="9.5703125" style="12" customWidth="1"/>
    <col min="10" max="10" width="4.42578125" style="12" customWidth="1"/>
    <col min="11" max="11" width="9.28515625" style="12" customWidth="1"/>
    <col min="12" max="12" width="4.5703125" style="12" customWidth="1"/>
    <col min="13" max="13" width="11" style="12" customWidth="1"/>
    <col min="14" max="14" width="4.28515625" style="12" customWidth="1"/>
    <col min="15" max="15" width="9.7109375" style="12" customWidth="1"/>
    <col min="16" max="16" width="4.28515625" style="12" customWidth="1"/>
    <col min="17" max="17" width="10.140625" style="12" customWidth="1"/>
    <col min="18" max="18" width="4.42578125" style="12" customWidth="1"/>
    <col min="19" max="19" width="10.28515625" style="12" customWidth="1"/>
    <col min="20" max="20" width="13" style="43" customWidth="1"/>
  </cols>
  <sheetData>
    <row r="1" spans="1:30" ht="21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3" spans="1:30" ht="26.25" customHeight="1">
      <c r="A3" s="1"/>
      <c r="B3" s="47" t="s">
        <v>48</v>
      </c>
      <c r="C3" s="47"/>
      <c r="D3" s="47" t="s">
        <v>49</v>
      </c>
      <c r="E3" s="47"/>
      <c r="F3" s="47" t="s">
        <v>50</v>
      </c>
      <c r="G3" s="47"/>
      <c r="H3" s="47" t="s">
        <v>21</v>
      </c>
      <c r="I3" s="47"/>
      <c r="J3" s="47" t="s">
        <v>22</v>
      </c>
      <c r="K3" s="47"/>
      <c r="L3" s="47" t="s">
        <v>23</v>
      </c>
      <c r="M3" s="47"/>
      <c r="N3" s="47" t="s">
        <v>24</v>
      </c>
      <c r="O3" s="47"/>
      <c r="P3" s="47" t="s">
        <v>25</v>
      </c>
      <c r="Q3" s="47"/>
      <c r="R3" s="47" t="s">
        <v>26</v>
      </c>
      <c r="S3" s="47"/>
      <c r="T3" s="36"/>
      <c r="U3" s="50"/>
      <c r="V3" s="50"/>
      <c r="W3" s="50"/>
      <c r="X3" s="50"/>
      <c r="Y3" s="50"/>
      <c r="Z3" s="50"/>
      <c r="AA3" s="50"/>
      <c r="AB3" s="50"/>
      <c r="AC3" s="49"/>
      <c r="AD3" s="49"/>
    </row>
    <row r="4" spans="1:30" ht="3" customHeight="1">
      <c r="A4" s="5" t="s">
        <v>27</v>
      </c>
      <c r="B4" s="7" t="s">
        <v>28</v>
      </c>
      <c r="C4" s="7" t="s">
        <v>29</v>
      </c>
      <c r="D4" s="7" t="s">
        <v>42</v>
      </c>
      <c r="E4" s="7" t="s">
        <v>43</v>
      </c>
      <c r="F4" s="7" t="s">
        <v>44</v>
      </c>
      <c r="G4" s="7" t="s">
        <v>45</v>
      </c>
      <c r="H4" s="7" t="s">
        <v>46</v>
      </c>
      <c r="I4" s="7" t="s">
        <v>47</v>
      </c>
      <c r="J4" s="7" t="s">
        <v>30</v>
      </c>
      <c r="K4" s="7" t="s">
        <v>31</v>
      </c>
      <c r="L4" s="7" t="s">
        <v>32</v>
      </c>
      <c r="M4" s="7" t="s">
        <v>33</v>
      </c>
      <c r="N4" s="7" t="s">
        <v>34</v>
      </c>
      <c r="O4" s="7" t="s">
        <v>35</v>
      </c>
      <c r="P4" s="7" t="s">
        <v>36</v>
      </c>
      <c r="Q4" s="7" t="s">
        <v>37</v>
      </c>
      <c r="R4" s="7" t="s">
        <v>38</v>
      </c>
      <c r="S4" s="7" t="s">
        <v>39</v>
      </c>
      <c r="T4" s="8" t="s">
        <v>40</v>
      </c>
      <c r="U4" s="2" t="s">
        <v>13</v>
      </c>
      <c r="V4" s="2" t="s">
        <v>14</v>
      </c>
      <c r="W4" s="2" t="s">
        <v>13</v>
      </c>
      <c r="X4" s="2" t="s">
        <v>14</v>
      </c>
      <c r="Y4" s="2" t="s">
        <v>13</v>
      </c>
      <c r="Z4" s="2" t="s">
        <v>14</v>
      </c>
      <c r="AA4" s="1"/>
      <c r="AB4" s="1"/>
    </row>
    <row r="5" spans="1:30">
      <c r="A5" s="3" t="s">
        <v>0</v>
      </c>
      <c r="B5" s="16" t="s">
        <v>13</v>
      </c>
      <c r="C5" s="16" t="s">
        <v>14</v>
      </c>
      <c r="D5" s="16" t="s">
        <v>13</v>
      </c>
      <c r="E5" s="16" t="s">
        <v>14</v>
      </c>
      <c r="F5" s="16" t="s">
        <v>13</v>
      </c>
      <c r="G5" s="16" t="s">
        <v>14</v>
      </c>
      <c r="H5" s="16" t="s">
        <v>13</v>
      </c>
      <c r="I5" s="16" t="s">
        <v>14</v>
      </c>
      <c r="J5" s="16" t="s">
        <v>13</v>
      </c>
      <c r="K5" s="16" t="s">
        <v>14</v>
      </c>
      <c r="L5" s="16" t="s">
        <v>13</v>
      </c>
      <c r="M5" s="16" t="s">
        <v>14</v>
      </c>
      <c r="N5" s="16" t="s">
        <v>13</v>
      </c>
      <c r="O5" s="16" t="s">
        <v>14</v>
      </c>
      <c r="P5" s="16" t="s">
        <v>13</v>
      </c>
      <c r="Q5" s="16" t="s">
        <v>14</v>
      </c>
      <c r="R5" s="16" t="s">
        <v>13</v>
      </c>
      <c r="S5" s="16" t="s">
        <v>14</v>
      </c>
      <c r="T5" s="39" t="s">
        <v>54</v>
      </c>
      <c r="U5" s="1"/>
      <c r="V5" s="1"/>
      <c r="W5" s="1"/>
      <c r="X5" s="1"/>
      <c r="Y5" s="1"/>
      <c r="Z5" s="1"/>
      <c r="AA5" s="1"/>
      <c r="AB5" s="1"/>
    </row>
    <row r="6" spans="1:30">
      <c r="A6" s="4" t="s">
        <v>1</v>
      </c>
      <c r="B6" s="4"/>
      <c r="C6" s="20"/>
      <c r="D6" s="4"/>
      <c r="E6" s="20"/>
      <c r="F6" s="4" t="s">
        <v>51</v>
      </c>
      <c r="G6" s="20">
        <f>133000+31000</f>
        <v>164000</v>
      </c>
      <c r="H6" s="9"/>
      <c r="I6" s="9"/>
      <c r="J6" s="9"/>
      <c r="K6" s="9"/>
      <c r="L6" s="9">
        <v>6</v>
      </c>
      <c r="M6" s="9">
        <v>419000</v>
      </c>
      <c r="N6" s="9"/>
      <c r="O6" s="9"/>
      <c r="P6" s="9"/>
      <c r="Q6" s="9"/>
      <c r="R6" s="9"/>
      <c r="S6" s="9"/>
      <c r="T6" s="40">
        <f>Table2[[#This Row],[Column3]]+Table2[[#This Row],[Column33]]+Table2[[#This Row],[Column333]]+Table2[[#This Row],[Column3333]]+Table2[[#This Row],[Column5]]+Table2[[#This Row],[Column7]]+Table2[[#This Row],[Column9]]+Table2[[#This Row],[Column11]]+Table2[[#This Row],[Column13]]</f>
        <v>583000</v>
      </c>
      <c r="U6" s="1"/>
      <c r="V6" s="1"/>
      <c r="W6" s="1"/>
      <c r="X6" s="1"/>
      <c r="Y6" s="1"/>
      <c r="Z6" s="1"/>
      <c r="AA6" s="1"/>
      <c r="AB6" s="1"/>
    </row>
    <row r="7" spans="1:30">
      <c r="A7" s="4" t="s">
        <v>2</v>
      </c>
      <c r="B7" s="4"/>
      <c r="C7" s="20"/>
      <c r="D7" s="4"/>
      <c r="E7" s="20"/>
      <c r="F7" s="4">
        <v>18</v>
      </c>
      <c r="G7" s="20">
        <v>85000</v>
      </c>
      <c r="H7" s="9"/>
      <c r="I7" s="9"/>
      <c r="J7" s="9"/>
      <c r="K7" s="9"/>
      <c r="L7" s="9"/>
      <c r="M7" s="9"/>
      <c r="N7" s="9"/>
      <c r="O7" s="9"/>
      <c r="P7" s="9">
        <v>12</v>
      </c>
      <c r="Q7" s="9">
        <v>100000</v>
      </c>
      <c r="R7" s="9"/>
      <c r="S7" s="9"/>
      <c r="T7" s="40">
        <f>Table2[[#This Row],[Column3]]+Table2[[#This Row],[Column33]]+Table2[[#This Row],[Column333]]+Table2[[#This Row],[Column3333]]+Table2[[#This Row],[Column5]]+Table2[[#This Row],[Column7]]+Table2[[#This Row],[Column9]]+Table2[[#This Row],[Column11]]+Table2[[#This Row],[Column13]]</f>
        <v>185000</v>
      </c>
      <c r="U7" s="1"/>
      <c r="V7" s="1"/>
      <c r="W7" s="1"/>
      <c r="X7" s="1"/>
      <c r="Y7" s="1"/>
      <c r="Z7" s="1"/>
      <c r="AA7" s="1"/>
      <c r="AB7" s="1"/>
    </row>
    <row r="8" spans="1:30">
      <c r="A8" s="4" t="s">
        <v>3</v>
      </c>
      <c r="B8" s="4"/>
      <c r="C8" s="20"/>
      <c r="D8" s="4"/>
      <c r="E8" s="20"/>
      <c r="F8" s="4">
        <v>29</v>
      </c>
      <c r="G8" s="20">
        <v>85000</v>
      </c>
      <c r="H8" s="9"/>
      <c r="I8" s="9"/>
      <c r="J8" s="9"/>
      <c r="K8" s="9"/>
      <c r="L8" s="9"/>
      <c r="M8" s="9"/>
      <c r="N8" s="9"/>
      <c r="O8" s="9"/>
      <c r="P8" s="9"/>
      <c r="Q8" s="9"/>
      <c r="R8" s="9">
        <v>11</v>
      </c>
      <c r="S8" s="9">
        <v>180400</v>
      </c>
      <c r="T8" s="40">
        <f>Table2[[#This Row],[Column3]]+Table2[[#This Row],[Column33]]+Table2[[#This Row],[Column333]]+Table2[[#This Row],[Column3333]]+Table2[[#This Row],[Column5]]+Table2[[#This Row],[Column7]]+Table2[[#This Row],[Column9]]+Table2[[#This Row],[Column11]]+Table2[[#This Row],[Column13]]</f>
        <v>265400</v>
      </c>
      <c r="U8" s="1"/>
      <c r="V8" s="1"/>
      <c r="W8" s="1"/>
      <c r="X8" s="1"/>
      <c r="Y8" s="1"/>
      <c r="Z8" s="1"/>
      <c r="AA8" s="1"/>
      <c r="AB8" s="1"/>
    </row>
    <row r="9" spans="1:30">
      <c r="A9" s="4" t="s">
        <v>4</v>
      </c>
      <c r="B9" s="4"/>
      <c r="C9" s="20"/>
      <c r="D9" s="4">
        <v>4</v>
      </c>
      <c r="E9" s="20">
        <v>81000</v>
      </c>
      <c r="F9" s="4">
        <v>24</v>
      </c>
      <c r="G9" s="20">
        <v>58000</v>
      </c>
      <c r="H9" s="9"/>
      <c r="I9" s="9"/>
      <c r="J9" s="9"/>
      <c r="K9" s="9"/>
      <c r="L9" s="9">
        <v>23</v>
      </c>
      <c r="M9" s="9">
        <v>133000</v>
      </c>
      <c r="N9" s="9"/>
      <c r="O9" s="9"/>
      <c r="P9" s="9"/>
      <c r="Q9" s="9"/>
      <c r="R9" s="9"/>
      <c r="S9" s="9"/>
      <c r="T9" s="40">
        <f>Table2[[#This Row],[Column3]]+Table2[[#This Row],[Column33]]+Table2[[#This Row],[Column333]]+Table2[[#This Row],[Column3333]]+Table2[[#This Row],[Column5]]+Table2[[#This Row],[Column7]]+Table2[[#This Row],[Column9]]+Table2[[#This Row],[Column11]]+Table2[[#This Row],[Column13]]</f>
        <v>272000</v>
      </c>
      <c r="U9" s="1"/>
      <c r="V9" s="1"/>
      <c r="W9" s="1"/>
      <c r="X9" s="1"/>
      <c r="Y9" s="1"/>
      <c r="Z9" s="1"/>
      <c r="AA9" s="1"/>
      <c r="AB9" s="1"/>
    </row>
    <row r="10" spans="1:30">
      <c r="A10" s="4" t="s">
        <v>5</v>
      </c>
      <c r="B10" s="4">
        <v>15</v>
      </c>
      <c r="C10" s="20">
        <v>50000</v>
      </c>
      <c r="D10" s="4">
        <v>9</v>
      </c>
      <c r="E10" s="20">
        <v>65000</v>
      </c>
      <c r="F10" s="4">
        <v>18</v>
      </c>
      <c r="G10" s="20">
        <v>50000</v>
      </c>
      <c r="H10" s="9"/>
      <c r="I10" s="9"/>
      <c r="J10" s="9">
        <v>10</v>
      </c>
      <c r="K10" s="9">
        <v>62000</v>
      </c>
      <c r="L10" s="9">
        <v>7</v>
      </c>
      <c r="M10" s="9">
        <v>65000</v>
      </c>
      <c r="N10" s="9"/>
      <c r="O10" s="9"/>
      <c r="P10" s="9">
        <v>1</v>
      </c>
      <c r="Q10" s="9">
        <v>50000</v>
      </c>
      <c r="R10" s="9"/>
      <c r="S10" s="9"/>
      <c r="T10" s="40">
        <f>Table2[[#This Row],[Column3]]+Table2[[#This Row],[Column33]]+Table2[[#This Row],[Column333]]+Table2[[#This Row],[Column3333]]+Table2[[#This Row],[Column5]]+Table2[[#This Row],[Column7]]+Table2[[#This Row],[Column9]]+Table2[[#This Row],[Column11]]+Table2[[#This Row],[Column13]]</f>
        <v>342000</v>
      </c>
      <c r="U10" s="1"/>
      <c r="V10" s="1"/>
      <c r="W10" s="1"/>
      <c r="X10" s="1"/>
      <c r="Y10" s="1"/>
      <c r="Z10" s="1"/>
      <c r="AA10" s="1"/>
      <c r="AB10" s="1"/>
    </row>
    <row r="11" spans="1:30">
      <c r="A11" s="4" t="s">
        <v>6</v>
      </c>
      <c r="B11" s="4">
        <v>6</v>
      </c>
      <c r="C11" s="20">
        <v>745100</v>
      </c>
      <c r="D11" s="4"/>
      <c r="E11" s="20"/>
      <c r="F11" s="4"/>
      <c r="G11" s="20">
        <v>366000</v>
      </c>
      <c r="H11" s="9"/>
      <c r="I11" s="9"/>
      <c r="J11" s="9"/>
      <c r="K11" s="9"/>
      <c r="L11" s="9">
        <v>8</v>
      </c>
      <c r="M11" s="9">
        <v>725000</v>
      </c>
      <c r="N11" s="9"/>
      <c r="O11" s="9"/>
      <c r="P11" s="9"/>
      <c r="Q11" s="9"/>
      <c r="R11" s="9"/>
      <c r="S11" s="9"/>
      <c r="T11" s="40">
        <f>Table2[[#This Row],[Column3]]+Table2[[#This Row],[Column33]]+Table2[[#This Row],[Column333]]+Table2[[#This Row],[Column3333]]+Table2[[#This Row],[Column5]]+Table2[[#This Row],[Column7]]+Table2[[#This Row],[Column9]]+Table2[[#This Row],[Column11]]+Table2[[#This Row],[Column13]]</f>
        <v>1836100</v>
      </c>
      <c r="U11" s="1"/>
      <c r="V11" s="1"/>
      <c r="W11" s="1"/>
      <c r="X11" s="1"/>
      <c r="Y11" s="1"/>
      <c r="Z11" s="1"/>
      <c r="AA11" s="1"/>
      <c r="AB11" s="1"/>
    </row>
    <row r="12" spans="1:30">
      <c r="A12" s="4" t="s">
        <v>7</v>
      </c>
      <c r="B12" s="4"/>
      <c r="C12" s="20"/>
      <c r="D12" s="4">
        <v>11</v>
      </c>
      <c r="E12" s="20">
        <v>213000</v>
      </c>
      <c r="F12" s="4"/>
      <c r="G12" s="20"/>
      <c r="H12" s="9"/>
      <c r="I12" s="9"/>
      <c r="J12" s="9"/>
      <c r="K12" s="9"/>
      <c r="L12" s="9"/>
      <c r="M12" s="9"/>
      <c r="N12" s="9">
        <v>26</v>
      </c>
      <c r="O12" s="9">
        <v>284000</v>
      </c>
      <c r="P12" s="9"/>
      <c r="Q12" s="9"/>
      <c r="R12" s="9"/>
      <c r="S12" s="9"/>
      <c r="T12" s="40">
        <f>Table2[[#This Row],[Column3]]+Table2[[#This Row],[Column33]]+Table2[[#This Row],[Column333]]+Table2[[#This Row],[Column3333]]+Table2[[#This Row],[Column5]]+Table2[[#This Row],[Column7]]+Table2[[#This Row],[Column9]]+Table2[[#This Row],[Column11]]+Table2[[#This Row],[Column13]]</f>
        <v>497000</v>
      </c>
      <c r="U12" s="1"/>
      <c r="V12" s="1"/>
      <c r="W12" s="1"/>
      <c r="X12" s="1"/>
      <c r="Y12" s="1"/>
      <c r="Z12" s="1"/>
      <c r="AA12" s="1"/>
      <c r="AB12" s="1"/>
    </row>
    <row r="13" spans="1:30">
      <c r="A13" s="4" t="s">
        <v>8</v>
      </c>
      <c r="B13" s="4"/>
      <c r="C13" s="20"/>
      <c r="D13" s="4"/>
      <c r="E13" s="20"/>
      <c r="F13" s="4"/>
      <c r="G13" s="2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40">
        <f>Table2[[#This Row],[Column3]]+Table2[[#This Row],[Column33]]+Table2[[#This Row],[Column333]]+Table2[[#This Row],[Column3333]]+Table2[[#This Row],[Column5]]+Table2[[#This Row],[Column7]]+Table2[[#This Row],[Column9]]+Table2[[#This Row],[Column11]]+Table2[[#This Row],[Column13]]</f>
        <v>0</v>
      </c>
      <c r="U13" s="1"/>
      <c r="V13" s="1"/>
      <c r="W13" s="1"/>
      <c r="X13" s="1"/>
      <c r="Y13" s="1"/>
      <c r="Z13" s="1"/>
      <c r="AA13" s="1"/>
      <c r="AB13" s="1"/>
    </row>
    <row r="14" spans="1:30">
      <c r="A14" s="4" t="s">
        <v>9</v>
      </c>
      <c r="B14" s="4"/>
      <c r="C14" s="20"/>
      <c r="D14" s="4"/>
      <c r="E14" s="20"/>
      <c r="F14" s="4"/>
      <c r="G14" s="2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40">
        <f>Table2[[#This Row],[Column3]]+Table2[[#This Row],[Column33]]+Table2[[#This Row],[Column333]]+Table2[[#This Row],[Column3333]]+Table2[[#This Row],[Column5]]+Table2[[#This Row],[Column7]]+Table2[[#This Row],[Column9]]+Table2[[#This Row],[Column11]]+Table2[[#This Row],[Column13]]</f>
        <v>0</v>
      </c>
      <c r="U14" s="1"/>
      <c r="V14" s="1"/>
      <c r="W14" s="1"/>
      <c r="X14" s="1"/>
      <c r="Y14" s="1"/>
      <c r="Z14" s="1"/>
      <c r="AA14" s="1"/>
      <c r="AB14" s="1"/>
    </row>
    <row r="15" spans="1:30">
      <c r="A15" s="4" t="s">
        <v>10</v>
      </c>
      <c r="B15" s="4"/>
      <c r="C15" s="20"/>
      <c r="D15" s="4"/>
      <c r="E15" s="20"/>
      <c r="F15" s="4"/>
      <c r="G15" s="2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40">
        <f>Table2[[#This Row],[Column3]]+Table2[[#This Row],[Column33]]+Table2[[#This Row],[Column333]]+Table2[[#This Row],[Column3333]]+Table2[[#This Row],[Column5]]+Table2[[#This Row],[Column7]]+Table2[[#This Row],[Column9]]+Table2[[#This Row],[Column11]]+Table2[[#This Row],[Column13]]</f>
        <v>0</v>
      </c>
      <c r="U15" s="1"/>
      <c r="V15" s="1"/>
      <c r="W15" s="1"/>
      <c r="X15" s="1"/>
      <c r="Y15" s="1"/>
      <c r="Z15" s="1"/>
      <c r="AA15" s="1"/>
      <c r="AB15" s="1"/>
    </row>
    <row r="16" spans="1:30">
      <c r="A16" s="4" t="s">
        <v>11</v>
      </c>
      <c r="B16" s="4"/>
      <c r="C16" s="20"/>
      <c r="D16" s="4"/>
      <c r="E16" s="20"/>
      <c r="F16" s="4"/>
      <c r="G16" s="2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40">
        <f>Table2[[#This Row],[Column3]]+Table2[[#This Row],[Column33]]+Table2[[#This Row],[Column333]]+Table2[[#This Row],[Column3333]]+Table2[[#This Row],[Column5]]+Table2[[#This Row],[Column7]]+Table2[[#This Row],[Column9]]+Table2[[#This Row],[Column11]]+Table2[[#This Row],[Column13]]</f>
        <v>0</v>
      </c>
      <c r="U16" s="1"/>
      <c r="V16" s="1"/>
      <c r="W16" s="1"/>
      <c r="X16" s="1"/>
      <c r="Y16" s="1"/>
      <c r="Z16" s="1"/>
      <c r="AA16" s="1"/>
      <c r="AB16" s="1"/>
    </row>
    <row r="17" spans="1:28">
      <c r="A17" s="4" t="s">
        <v>12</v>
      </c>
      <c r="B17" s="4"/>
      <c r="C17" s="20"/>
      <c r="D17" s="4"/>
      <c r="E17" s="20"/>
      <c r="F17" s="4"/>
      <c r="G17" s="2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40">
        <f>Table2[[#This Row],[Column3]]+Table2[[#This Row],[Column33]]+Table2[[#This Row],[Column333]]+Table2[[#This Row],[Column3333]]+Table2[[#This Row],[Column5]]+Table2[[#This Row],[Column7]]+Table2[[#This Row],[Column9]]+Table2[[#This Row],[Column11]]+Table2[[#This Row],[Column13]]</f>
        <v>0</v>
      </c>
      <c r="U17" s="1"/>
      <c r="V17" s="1"/>
      <c r="W17" s="1"/>
      <c r="X17" s="1"/>
      <c r="Y17" s="1"/>
      <c r="Z17" s="1"/>
      <c r="AA17" s="1"/>
      <c r="AB17" s="1"/>
    </row>
    <row r="18" spans="1:28">
      <c r="A18" s="4"/>
      <c r="B18" s="4"/>
      <c r="C18" s="20"/>
      <c r="D18" s="4"/>
      <c r="E18" s="20"/>
      <c r="F18" s="4"/>
      <c r="G18" s="2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40"/>
      <c r="U18" s="1"/>
      <c r="V18" s="1"/>
      <c r="W18" s="1"/>
      <c r="X18" s="1"/>
      <c r="Y18" s="1"/>
      <c r="Z18" s="1"/>
      <c r="AA18" s="1"/>
      <c r="AB18" s="1"/>
    </row>
    <row r="19" spans="1:28">
      <c r="A19" s="13" t="s">
        <v>15</v>
      </c>
      <c r="B19" s="13"/>
      <c r="C19" s="21"/>
      <c r="D19" s="13"/>
      <c r="E19" s="21"/>
      <c r="F19" s="13"/>
      <c r="G19" s="21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41"/>
      <c r="U19" s="1"/>
      <c r="V19" s="1"/>
      <c r="W19" s="1"/>
      <c r="X19" s="1"/>
      <c r="Y19" s="1"/>
      <c r="Z19" s="1"/>
      <c r="AA19" s="1"/>
      <c r="AB19" s="1"/>
    </row>
    <row r="20" spans="1:28">
      <c r="A20" s="4" t="s">
        <v>16</v>
      </c>
      <c r="B20" s="4">
        <v>5</v>
      </c>
      <c r="C20" s="20">
        <v>61000</v>
      </c>
      <c r="D20" s="4">
        <v>2</v>
      </c>
      <c r="E20" s="20">
        <v>49000</v>
      </c>
      <c r="F20" s="4">
        <v>1</v>
      </c>
      <c r="G20" s="20">
        <v>76000</v>
      </c>
      <c r="H20" s="9">
        <v>4</v>
      </c>
      <c r="I20" s="9">
        <v>132000</v>
      </c>
      <c r="J20" s="9"/>
      <c r="K20" s="9"/>
      <c r="L20" s="9"/>
      <c r="M20" s="9"/>
      <c r="N20" s="9">
        <v>14</v>
      </c>
      <c r="O20" s="9">
        <f>51000</f>
        <v>51000</v>
      </c>
      <c r="P20" s="9">
        <v>2</v>
      </c>
      <c r="Q20" s="9">
        <v>45000</v>
      </c>
      <c r="R20" s="9"/>
      <c r="S20" s="9"/>
      <c r="T20" s="40">
        <f>Table2[[#This Row],[Column3]]+Table2[[#This Row],[Column33]]+Table2[[#This Row],[Column333]]+Table2[[#This Row],[Column3333]]+Table2[[#This Row],[Column5]]+Table2[[#This Row],[Column7]]+Table2[[#This Row],[Column9]]+Table2[[#This Row],[Column11]]+Table2[[#This Row],[Column13]]</f>
        <v>414000</v>
      </c>
      <c r="U20" s="1"/>
      <c r="V20" s="1"/>
      <c r="W20" s="1"/>
      <c r="X20" s="1"/>
      <c r="Y20" s="1"/>
      <c r="Z20" s="1"/>
      <c r="AA20" s="1"/>
      <c r="AB20" s="1"/>
    </row>
    <row r="21" spans="1:28">
      <c r="A21" s="4" t="s">
        <v>16</v>
      </c>
      <c r="B21" s="4">
        <v>12</v>
      </c>
      <c r="C21" s="20">
        <v>35000</v>
      </c>
      <c r="D21" s="4">
        <v>9</v>
      </c>
      <c r="E21" s="20">
        <v>57000</v>
      </c>
      <c r="F21" s="4">
        <v>8</v>
      </c>
      <c r="G21" s="20">
        <v>62000</v>
      </c>
      <c r="H21" s="9"/>
      <c r="I21" s="9"/>
      <c r="J21" s="9"/>
      <c r="K21" s="9"/>
      <c r="L21" s="9"/>
      <c r="M21" s="9"/>
      <c r="N21" s="9">
        <v>19</v>
      </c>
      <c r="O21" s="9">
        <v>38000</v>
      </c>
      <c r="P21" s="9">
        <v>9</v>
      </c>
      <c r="Q21" s="9">
        <v>29000</v>
      </c>
      <c r="R21" s="9">
        <v>6</v>
      </c>
      <c r="S21" s="9">
        <v>37000</v>
      </c>
      <c r="T21" s="40">
        <f>Table2[[#This Row],[Column3]]+Table2[[#This Row],[Column33]]+Table2[[#This Row],[Column333]]+Table2[[#This Row],[Column3333]]+Table2[[#This Row],[Column5]]+Table2[[#This Row],[Column7]]+Table2[[#This Row],[Column9]]+Table2[[#This Row],[Column11]]+Table2[[#This Row],[Column13]]</f>
        <v>258000</v>
      </c>
      <c r="U21" s="1"/>
      <c r="V21" s="1"/>
      <c r="W21" s="1"/>
      <c r="X21" s="1"/>
      <c r="Y21" s="1"/>
      <c r="Z21" s="1"/>
      <c r="AA21" s="1"/>
      <c r="AB21" s="1"/>
    </row>
    <row r="22" spans="1:28">
      <c r="A22" s="4" t="s">
        <v>16</v>
      </c>
      <c r="B22" s="4">
        <v>19</v>
      </c>
      <c r="C22" s="20">
        <v>50000</v>
      </c>
      <c r="D22" s="4">
        <v>16</v>
      </c>
      <c r="E22" s="20">
        <v>46000</v>
      </c>
      <c r="F22" s="4">
        <v>15</v>
      </c>
      <c r="G22" s="20">
        <v>63000</v>
      </c>
      <c r="H22" s="9"/>
      <c r="I22" s="9"/>
      <c r="J22" s="9"/>
      <c r="K22" s="9"/>
      <c r="L22" s="9"/>
      <c r="M22" s="9"/>
      <c r="N22" s="9"/>
      <c r="O22" s="9"/>
      <c r="P22" s="9">
        <v>30</v>
      </c>
      <c r="Q22" s="9">
        <v>81700</v>
      </c>
      <c r="R22" s="9" t="s">
        <v>53</v>
      </c>
      <c r="S22" s="9">
        <v>20000</v>
      </c>
      <c r="T22" s="40">
        <f>Table2[[#This Row],[Column3]]+Table2[[#This Row],[Column33]]+Table2[[#This Row],[Column333]]+Table2[[#This Row],[Column3333]]+Table2[[#This Row],[Column5]]+Table2[[#This Row],[Column7]]+Table2[[#This Row],[Column9]]+Table2[[#This Row],[Column11]]+Table2[[#This Row],[Column13]]</f>
        <v>260700</v>
      </c>
      <c r="U22" s="1"/>
      <c r="V22" s="1"/>
      <c r="W22" s="1"/>
      <c r="X22" s="1"/>
      <c r="Y22" s="1"/>
      <c r="Z22" s="1"/>
      <c r="AA22" s="1"/>
      <c r="AB22" s="1"/>
    </row>
    <row r="23" spans="1:28">
      <c r="A23" s="4" t="s">
        <v>16</v>
      </c>
      <c r="B23" s="4">
        <v>26</v>
      </c>
      <c r="C23" s="20">
        <v>87000</v>
      </c>
      <c r="D23" s="4">
        <v>23</v>
      </c>
      <c r="E23" s="20">
        <v>31000</v>
      </c>
      <c r="F23" s="4">
        <v>22</v>
      </c>
      <c r="G23" s="20">
        <v>40900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40">
        <f>Table2[[#This Row],[Column3]]+Table2[[#This Row],[Column33]]+Table2[[#This Row],[Column333]]+Table2[[#This Row],[Column3333]]+Table2[[#This Row],[Column5]]+Table2[[#This Row],[Column7]]+Table2[[#This Row],[Column9]]+Table2[[#This Row],[Column11]]+Table2[[#This Row],[Column13]]</f>
        <v>158900</v>
      </c>
      <c r="U23" s="1"/>
      <c r="V23" s="1"/>
      <c r="W23" s="1"/>
      <c r="X23" s="1"/>
      <c r="Y23" s="1"/>
      <c r="Z23" s="1"/>
      <c r="AA23" s="1"/>
      <c r="AB23" s="1"/>
    </row>
    <row r="24" spans="1:28">
      <c r="A24" s="4" t="s">
        <v>17</v>
      </c>
      <c r="B24" s="4"/>
      <c r="C24" s="20"/>
      <c r="D24" s="4"/>
      <c r="E24" s="20"/>
      <c r="F24" s="4"/>
      <c r="G24" s="20"/>
      <c r="H24" s="9"/>
      <c r="I24" s="9"/>
      <c r="J24" s="9">
        <v>10</v>
      </c>
      <c r="K24" s="9">
        <v>60000</v>
      </c>
      <c r="L24" s="9">
        <v>6</v>
      </c>
      <c r="M24" s="9">
        <v>35000</v>
      </c>
      <c r="N24" s="9"/>
      <c r="O24" s="9"/>
      <c r="P24" s="9">
        <v>1</v>
      </c>
      <c r="Q24" s="9">
        <v>85000</v>
      </c>
      <c r="R24" s="9"/>
      <c r="S24" s="9"/>
      <c r="T24" s="40">
        <f>Table2[[#This Row],[Column3]]+Table2[[#This Row],[Column33]]+Table2[[#This Row],[Column333]]+Table2[[#This Row],[Column3333]]+Table2[[#This Row],[Column5]]+Table2[[#This Row],[Column7]]+Table2[[#This Row],[Column9]]+Table2[[#This Row],[Column11]]+Table2[[#This Row],[Column13]]</f>
        <v>180000</v>
      </c>
      <c r="U24" s="1"/>
      <c r="V24" s="1"/>
      <c r="W24" s="1"/>
      <c r="X24" s="1"/>
      <c r="Y24" s="1"/>
      <c r="Z24" s="1"/>
      <c r="AA24" s="1"/>
      <c r="AB24" s="1"/>
    </row>
    <row r="25" spans="1:28">
      <c r="A25" s="4" t="s">
        <v>18</v>
      </c>
      <c r="B25" s="4"/>
      <c r="C25" s="20"/>
      <c r="D25" s="4"/>
      <c r="E25" s="20"/>
      <c r="F25" s="4"/>
      <c r="G25" s="20"/>
      <c r="H25" s="9"/>
      <c r="I25" s="9"/>
      <c r="J25" s="9"/>
      <c r="K25" s="9"/>
      <c r="L25" s="9"/>
      <c r="M25" s="9"/>
      <c r="N25" s="9"/>
      <c r="O25" s="9"/>
      <c r="P25" s="9"/>
      <c r="Q25" s="9"/>
      <c r="R25" s="9">
        <v>17</v>
      </c>
      <c r="S25" s="9">
        <v>124000</v>
      </c>
      <c r="T25" s="40">
        <f>Table2[[#This Row],[Column3]]+Table2[[#This Row],[Column33]]+Table2[[#This Row],[Column333]]+Table2[[#This Row],[Column3333]]+Table2[[#This Row],[Column5]]+Table2[[#This Row],[Column7]]+Table2[[#This Row],[Column9]]+Table2[[#This Row],[Column11]]+Table2[[#This Row],[Column13]]</f>
        <v>124000</v>
      </c>
      <c r="U25" s="1"/>
      <c r="V25" s="1"/>
      <c r="W25" s="1"/>
      <c r="X25" s="1"/>
      <c r="Y25" s="1"/>
      <c r="Z25" s="1"/>
      <c r="AA25" s="1"/>
      <c r="AB25" s="1"/>
    </row>
    <row r="26" spans="1:28">
      <c r="A26" s="4" t="s">
        <v>19</v>
      </c>
      <c r="B26" s="4"/>
      <c r="C26" s="20"/>
      <c r="D26" s="4"/>
      <c r="E26" s="20"/>
      <c r="F26" s="4"/>
      <c r="G26" s="20"/>
      <c r="H26" s="9">
        <v>5</v>
      </c>
      <c r="I26" s="9">
        <v>62500</v>
      </c>
      <c r="J26" s="9"/>
      <c r="K26" s="9"/>
      <c r="L26" s="9"/>
      <c r="M26" s="9"/>
      <c r="N26" s="9">
        <v>14</v>
      </c>
      <c r="O26" s="9">
        <f>45000</f>
        <v>45000</v>
      </c>
      <c r="P26" s="9">
        <v>12</v>
      </c>
      <c r="Q26" s="9">
        <v>29000</v>
      </c>
      <c r="R26" s="9"/>
      <c r="S26" s="9"/>
      <c r="T26" s="40">
        <f>Table2[[#This Row],[Column3]]+Table2[[#This Row],[Column33]]+Table2[[#This Row],[Column333]]+Table2[[#This Row],[Column3333]]+Table2[[#This Row],[Column5]]+Table2[[#This Row],[Column7]]+Table2[[#This Row],[Column9]]+Table2[[#This Row],[Column11]]+Table2[[#This Row],[Column13]]</f>
        <v>136500</v>
      </c>
    </row>
    <row r="27" spans="1:28">
      <c r="A27" s="4" t="s">
        <v>19</v>
      </c>
      <c r="B27" s="4"/>
      <c r="C27" s="20"/>
      <c r="D27" s="4"/>
      <c r="E27" s="20"/>
      <c r="F27" s="4"/>
      <c r="G27" s="20"/>
      <c r="H27" s="9"/>
      <c r="I27" s="9"/>
      <c r="J27" s="9"/>
      <c r="K27" s="18"/>
      <c r="L27" s="9"/>
      <c r="M27" s="18"/>
      <c r="N27" s="9">
        <v>26</v>
      </c>
      <c r="O27" s="9">
        <v>40000</v>
      </c>
      <c r="P27" s="9"/>
      <c r="Q27" s="18"/>
      <c r="R27" s="9"/>
      <c r="S27" s="18"/>
      <c r="T27" s="40">
        <f>Table2[[#This Row],[Column3]]+Table2[[#This Row],[Column33]]+Table2[[#This Row],[Column333]]+Table2[[#This Row],[Column3333]]+Table2[[#This Row],[Column5]]+Table2[[#This Row],[Column7]]+Table2[[#This Row],[Column9]]+Table2[[#This Row],[Column11]]+Table2[[#This Row],[Column13]]</f>
        <v>40000</v>
      </c>
    </row>
    <row r="28" spans="1:28">
      <c r="A28" s="4" t="s">
        <v>52</v>
      </c>
      <c r="B28" s="4"/>
      <c r="C28" s="20"/>
      <c r="D28" s="4"/>
      <c r="E28" s="20"/>
      <c r="F28" s="4"/>
      <c r="G28" s="20"/>
      <c r="H28" s="9">
        <v>12</v>
      </c>
      <c r="I28" s="9">
        <v>378000</v>
      </c>
      <c r="J28" s="9"/>
      <c r="K28" s="9"/>
      <c r="L28" s="9"/>
      <c r="M28" s="9"/>
      <c r="N28" s="9"/>
      <c r="O28" s="9"/>
      <c r="P28" s="9">
        <v>7</v>
      </c>
      <c r="Q28" s="9">
        <v>362700</v>
      </c>
      <c r="R28" s="9"/>
      <c r="S28" s="9"/>
      <c r="T28" s="40">
        <f>Table2[[#This Row],[Column3]]+Table2[[#This Row],[Column33]]+Table2[[#This Row],[Column333]]+Table2[[#This Row],[Column3333]]+Table2[[#This Row],[Column5]]+Table2[[#This Row],[Column7]]+Table2[[#This Row],[Column9]]+Table2[[#This Row],[Column11]]+Table2[[#This Row],[Column13]]</f>
        <v>740700</v>
      </c>
    </row>
    <row r="29" spans="1:28">
      <c r="A29" s="4"/>
      <c r="B29" s="4"/>
      <c r="C29" s="20"/>
      <c r="D29" s="4"/>
      <c r="E29" s="20"/>
      <c r="F29" s="4"/>
      <c r="G29" s="2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40">
        <f>Table2[[#This Row],[Column3]]+Table2[[#This Row],[Column33]]+Table2[[#This Row],[Column333]]+Table2[[#This Row],[Column3333]]+Table2[[#This Row],[Column5]]+Table2[[#This Row],[Column7]]+Table2[[#This Row],[Column9]]+Table2[[#This Row],[Column11]]+Table2[[#This Row],[Column13]]</f>
        <v>0</v>
      </c>
    </row>
    <row r="30" spans="1:28">
      <c r="A30" s="6" t="s">
        <v>41</v>
      </c>
      <c r="B30" s="6">
        <v>28</v>
      </c>
      <c r="C30" s="22">
        <v>119000</v>
      </c>
      <c r="D30" s="6">
        <v>11</v>
      </c>
      <c r="E30" s="22">
        <v>27000</v>
      </c>
      <c r="F30" s="6">
        <v>10</v>
      </c>
      <c r="G30" s="22">
        <v>114000</v>
      </c>
      <c r="H30" s="11">
        <v>15</v>
      </c>
      <c r="I30" s="11">
        <v>52000</v>
      </c>
      <c r="J30" s="11">
        <v>12</v>
      </c>
      <c r="K30" s="11">
        <v>11000</v>
      </c>
      <c r="L30" s="11">
        <v>9</v>
      </c>
      <c r="M30" s="11">
        <f>37500</f>
        <v>37500</v>
      </c>
      <c r="N30" s="11">
        <v>28</v>
      </c>
      <c r="O30" s="11">
        <v>126500</v>
      </c>
      <c r="P30" s="11">
        <v>25</v>
      </c>
      <c r="Q30" s="11">
        <v>19000</v>
      </c>
      <c r="R30" s="11">
        <v>8</v>
      </c>
      <c r="S30" s="11">
        <v>10000</v>
      </c>
      <c r="T30" s="40">
        <f>Table2[[#This Row],[Column3]]+Table2[[#This Row],[Column33]]+Table2[[#This Row],[Column333]]+Table2[[#This Row],[Column3333]]+Table2[[#This Row],[Column5]]+Table2[[#This Row],[Column7]]+Table2[[#This Row],[Column9]]+Table2[[#This Row],[Column11]]+Table2[[#This Row],[Column13]]</f>
        <v>516000</v>
      </c>
    </row>
    <row r="31" spans="1:28">
      <c r="A31" s="4" t="s">
        <v>41</v>
      </c>
      <c r="B31" s="4"/>
      <c r="C31" s="20"/>
      <c r="D31" s="4">
        <v>25</v>
      </c>
      <c r="E31" s="20">
        <v>35000</v>
      </c>
      <c r="F31" s="4">
        <v>24</v>
      </c>
      <c r="G31" s="20">
        <v>81000</v>
      </c>
      <c r="H31" s="9">
        <v>28</v>
      </c>
      <c r="I31" s="9">
        <v>37000</v>
      </c>
      <c r="J31" s="9">
        <v>26</v>
      </c>
      <c r="K31" s="9">
        <v>23000</v>
      </c>
      <c r="L31" s="9">
        <v>23</v>
      </c>
      <c r="M31" s="9">
        <v>27000</v>
      </c>
      <c r="N31" s="9"/>
      <c r="O31" s="9"/>
      <c r="P31" s="9"/>
      <c r="Q31" s="9"/>
      <c r="R31" s="9"/>
      <c r="S31" s="9"/>
      <c r="T31" s="40">
        <f>Table2[[#This Row],[Column3]]+Table2[[#This Row],[Column33]]+Table2[[#This Row],[Column333]]+Table2[[#This Row],[Column3333]]+Table2[[#This Row],[Column5]]+Table2[[#This Row],[Column7]]+Table2[[#This Row],[Column9]]+Table2[[#This Row],[Column11]]+Table2[[#This Row],[Column13]]</f>
        <v>203000</v>
      </c>
    </row>
    <row r="32" spans="1:28" ht="18.75">
      <c r="A32" s="6"/>
      <c r="B32" s="6"/>
      <c r="C32" s="25">
        <f>SUBTOTAL(109,[Column3])</f>
        <v>1147100</v>
      </c>
      <c r="D32" s="6"/>
      <c r="E32" s="25">
        <f>SUBTOTAL(109,[Column33])</f>
        <v>604000</v>
      </c>
      <c r="F32" s="6"/>
      <c r="G32" s="25">
        <f>SUBTOTAL(109,[Column333])</f>
        <v>1244900</v>
      </c>
      <c r="H32" s="24"/>
      <c r="I32" s="24">
        <f>SUBTOTAL(109,[Column3333])</f>
        <v>661500</v>
      </c>
      <c r="J32" s="24"/>
      <c r="K32" s="24">
        <f>SUBTOTAL(109,[Column5])</f>
        <v>156000</v>
      </c>
      <c r="L32" s="24"/>
      <c r="M32" s="24">
        <f>SUBTOTAL(109,[Column7])</f>
        <v>1441500</v>
      </c>
      <c r="N32" s="24"/>
      <c r="O32" s="24">
        <f>SUBTOTAL(109,[Column9])</f>
        <v>584500</v>
      </c>
      <c r="P32" s="24"/>
      <c r="Q32" s="24">
        <f>SUBTOTAL(109,[Column11])</f>
        <v>801400</v>
      </c>
      <c r="R32" s="24"/>
      <c r="S32" s="24">
        <f>SUBTOTAL(109,[Column13])</f>
        <v>371400</v>
      </c>
      <c r="T32" s="42">
        <f>Table2[[#Totals],[Column3]]+Table2[[#Totals],[Column33]]+Table2[[#Totals],[Column333]]+Table2[[#Totals],[Column3333]]+Table2[[#Totals],[Column5]]+Table2[[#Totals],[Column7]]+Table2[[#Totals],[Column9]]+Table2[[#Totals],[Column11]]+Table2[[#Totals],[Column13]]</f>
        <v>7012300</v>
      </c>
    </row>
    <row r="33" spans="1:20" ht="21">
      <c r="R33" s="48" t="s">
        <v>55</v>
      </c>
      <c r="S33" s="48"/>
      <c r="T33" s="38">
        <f>Table2[[#Totals],[Column15]]/9</f>
        <v>779144.4444444445</v>
      </c>
    </row>
    <row r="35" spans="1:20">
      <c r="P35" s="46" t="s">
        <v>57</v>
      </c>
      <c r="Q35" s="46"/>
      <c r="R35" s="46"/>
      <c r="S35" s="46"/>
    </row>
    <row r="39" spans="1:20">
      <c r="O39" s="37"/>
      <c r="P39" s="44" t="s">
        <v>58</v>
      </c>
      <c r="Q39" s="44"/>
      <c r="R39" s="44"/>
      <c r="S39" s="44"/>
    </row>
    <row r="40" spans="1:20">
      <c r="O40" s="46" t="s">
        <v>59</v>
      </c>
      <c r="P40" s="46"/>
      <c r="Q40" s="46"/>
      <c r="R40" s="46"/>
      <c r="S40" s="46"/>
      <c r="T40" s="46"/>
    </row>
    <row r="43" spans="1:20">
      <c r="A43" s="3" t="s">
        <v>27</v>
      </c>
      <c r="B43" s="33" t="s">
        <v>29</v>
      </c>
      <c r="C43" s="12" t="s">
        <v>30</v>
      </c>
    </row>
    <row r="44" spans="1:20">
      <c r="A44" s="3" t="s">
        <v>0</v>
      </c>
      <c r="B44" s="34" t="s">
        <v>56</v>
      </c>
      <c r="C44" s="12"/>
    </row>
    <row r="45" spans="1:20">
      <c r="A45" s="29" t="s">
        <v>1</v>
      </c>
      <c r="B45" s="35">
        <v>2</v>
      </c>
      <c r="C45" s="12">
        <f t="shared" ref="C45:C51" si="0">T6</f>
        <v>583000</v>
      </c>
    </row>
    <row r="46" spans="1:20">
      <c r="A46" s="30" t="s">
        <v>2</v>
      </c>
      <c r="B46" s="34">
        <v>2</v>
      </c>
      <c r="C46" s="12">
        <f t="shared" si="0"/>
        <v>185000</v>
      </c>
    </row>
    <row r="47" spans="1:20">
      <c r="A47" s="29" t="s">
        <v>3</v>
      </c>
      <c r="B47" s="35">
        <v>2</v>
      </c>
      <c r="C47" s="12">
        <f t="shared" si="0"/>
        <v>265400</v>
      </c>
    </row>
    <row r="48" spans="1:20">
      <c r="A48" s="30" t="s">
        <v>4</v>
      </c>
      <c r="B48" s="34">
        <v>3</v>
      </c>
      <c r="C48" s="12">
        <f t="shared" si="0"/>
        <v>272000</v>
      </c>
    </row>
    <row r="49" spans="1:3">
      <c r="A49" s="29" t="s">
        <v>5</v>
      </c>
      <c r="B49" s="35">
        <v>6</v>
      </c>
      <c r="C49" s="12">
        <f t="shared" si="0"/>
        <v>342000</v>
      </c>
    </row>
    <row r="50" spans="1:3">
      <c r="A50" s="30" t="s">
        <v>6</v>
      </c>
      <c r="B50" s="34">
        <v>3</v>
      </c>
      <c r="C50" s="12">
        <f t="shared" si="0"/>
        <v>1836100</v>
      </c>
    </row>
    <row r="51" spans="1:3">
      <c r="A51" s="29" t="s">
        <v>7</v>
      </c>
      <c r="B51" s="35">
        <v>2</v>
      </c>
      <c r="C51" s="12">
        <f t="shared" si="0"/>
        <v>497000</v>
      </c>
    </row>
    <row r="52" spans="1:3">
      <c r="A52" s="30" t="s">
        <v>8</v>
      </c>
      <c r="B52" s="34">
        <v>0</v>
      </c>
      <c r="C52" s="12">
        <v>0</v>
      </c>
    </row>
    <row r="53" spans="1:3">
      <c r="A53" s="29" t="s">
        <v>9</v>
      </c>
      <c r="B53" s="35">
        <v>0</v>
      </c>
      <c r="C53" s="12">
        <v>0</v>
      </c>
    </row>
    <row r="54" spans="1:3">
      <c r="A54" s="30" t="s">
        <v>10</v>
      </c>
      <c r="B54" s="34">
        <v>0</v>
      </c>
      <c r="C54" s="12">
        <v>0</v>
      </c>
    </row>
    <row r="55" spans="1:3">
      <c r="A55" s="29" t="s">
        <v>11</v>
      </c>
      <c r="B55" s="35">
        <v>0</v>
      </c>
      <c r="C55" s="12">
        <v>0</v>
      </c>
    </row>
    <row r="56" spans="1:3">
      <c r="A56" s="30" t="s">
        <v>12</v>
      </c>
      <c r="B56" s="34">
        <v>0</v>
      </c>
      <c r="C56" s="12">
        <v>0</v>
      </c>
    </row>
    <row r="57" spans="1:3">
      <c r="A57" s="29"/>
      <c r="B57" s="35"/>
      <c r="C57" s="12"/>
    </row>
    <row r="58" spans="1:3">
      <c r="A58" s="13" t="s">
        <v>15</v>
      </c>
      <c r="B58" s="34"/>
      <c r="C58" s="12"/>
    </row>
    <row r="59" spans="1:3">
      <c r="A59" s="29" t="s">
        <v>16</v>
      </c>
      <c r="B59" s="35">
        <v>20</v>
      </c>
      <c r="C59" s="12">
        <f>SUM(T20:T23)</f>
        <v>1091600</v>
      </c>
    </row>
    <row r="60" spans="1:3">
      <c r="A60" s="29" t="s">
        <v>17</v>
      </c>
      <c r="B60" s="34">
        <v>3</v>
      </c>
      <c r="C60" s="12">
        <f>T24</f>
        <v>180000</v>
      </c>
    </row>
    <row r="61" spans="1:3">
      <c r="A61" s="30" t="s">
        <v>18</v>
      </c>
      <c r="B61" s="35">
        <v>1</v>
      </c>
      <c r="C61" s="12">
        <f>T25</f>
        <v>124000</v>
      </c>
    </row>
    <row r="62" spans="1:3">
      <c r="A62" s="29" t="s">
        <v>19</v>
      </c>
      <c r="B62" s="34">
        <v>4</v>
      </c>
      <c r="C62" s="12">
        <f>T26+T27</f>
        <v>176500</v>
      </c>
    </row>
    <row r="63" spans="1:3">
      <c r="A63" s="29" t="s">
        <v>52</v>
      </c>
      <c r="B63" s="35">
        <v>2</v>
      </c>
      <c r="C63" s="12">
        <f>T28</f>
        <v>740700</v>
      </c>
    </row>
    <row r="64" spans="1:3">
      <c r="A64" s="30" t="s">
        <v>20</v>
      </c>
      <c r="B64" s="34"/>
      <c r="C64" s="12"/>
    </row>
    <row r="65" spans="1:3">
      <c r="A65" s="29"/>
      <c r="B65" s="35"/>
      <c r="C65" s="12"/>
    </row>
    <row r="66" spans="1:3">
      <c r="A66" s="31" t="s">
        <v>41</v>
      </c>
      <c r="B66" s="34"/>
      <c r="C66" s="12"/>
    </row>
    <row r="67" spans="1:3">
      <c r="A67" s="29" t="s">
        <v>41</v>
      </c>
      <c r="B67" s="35"/>
      <c r="C67" s="12"/>
    </row>
    <row r="68" spans="1:3">
      <c r="A68" s="32"/>
      <c r="B68" s="34"/>
      <c r="C68" s="12"/>
    </row>
  </sheetData>
  <mergeCells count="18">
    <mergeCell ref="AC3:AD3"/>
    <mergeCell ref="H3:I3"/>
    <mergeCell ref="J3:K3"/>
    <mergeCell ref="L3:M3"/>
    <mergeCell ref="N3:O3"/>
    <mergeCell ref="P3:Q3"/>
    <mergeCell ref="R3:S3"/>
    <mergeCell ref="U3:V3"/>
    <mergeCell ref="W3:X3"/>
    <mergeCell ref="Y3:Z3"/>
    <mergeCell ref="AA3:AB3"/>
    <mergeCell ref="A1:T1"/>
    <mergeCell ref="P35:S35"/>
    <mergeCell ref="O40:T40"/>
    <mergeCell ref="B3:C3"/>
    <mergeCell ref="D3:E3"/>
    <mergeCell ref="F3:G3"/>
    <mergeCell ref="R33:S33"/>
  </mergeCells>
  <pageMargins left="0.7" right="0.7" top="0.75" bottom="0.75" header="0.3" footer="0.3"/>
  <pageSetup paperSize="5" orientation="landscape" horizontalDpi="300" verticalDpi="3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topLeftCell="F2" workbookViewId="0">
      <selection sqref="A1:T41"/>
    </sheetView>
  </sheetViews>
  <sheetFormatPr defaultRowHeight="15"/>
  <cols>
    <col min="1" max="1" width="17" customWidth="1"/>
    <col min="2" max="2" width="5" customWidth="1"/>
    <col min="4" max="4" width="5.140625" customWidth="1"/>
    <col min="6" max="6" width="6.42578125" customWidth="1"/>
    <col min="8" max="8" width="5.28515625" customWidth="1"/>
    <col min="10" max="10" width="4.42578125" customWidth="1"/>
    <col min="12" max="12" width="4.5703125" customWidth="1"/>
    <col min="13" max="13" width="10.5703125" customWidth="1"/>
    <col min="14" max="14" width="4.7109375" customWidth="1"/>
    <col min="16" max="16" width="4.140625" customWidth="1"/>
    <col min="18" max="18" width="4.42578125" customWidth="1"/>
    <col min="20" max="20" width="15.7109375" customWidth="1"/>
  </cols>
  <sheetData>
    <row r="1" spans="1:20" ht="21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>
      <c r="C2" s="23"/>
      <c r="E2" s="23"/>
      <c r="G2" s="2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>
      <c r="A3" s="1"/>
      <c r="B3" s="47" t="s">
        <v>48</v>
      </c>
      <c r="C3" s="47"/>
      <c r="D3" s="47" t="s">
        <v>49</v>
      </c>
      <c r="E3" s="47"/>
      <c r="F3" s="47" t="s">
        <v>50</v>
      </c>
      <c r="G3" s="47"/>
      <c r="H3" s="47" t="s">
        <v>21</v>
      </c>
      <c r="I3" s="47"/>
      <c r="J3" s="47" t="s">
        <v>22</v>
      </c>
      <c r="K3" s="47"/>
      <c r="L3" s="47" t="s">
        <v>23</v>
      </c>
      <c r="M3" s="47"/>
      <c r="N3" s="47" t="s">
        <v>24</v>
      </c>
      <c r="O3" s="47"/>
      <c r="P3" s="47" t="s">
        <v>25</v>
      </c>
      <c r="Q3" s="47"/>
      <c r="R3" s="47" t="s">
        <v>26</v>
      </c>
      <c r="S3" s="47"/>
      <c r="T3" s="19"/>
    </row>
    <row r="4" spans="1:20">
      <c r="A4" s="5" t="s">
        <v>27</v>
      </c>
      <c r="B4" s="7" t="s">
        <v>28</v>
      </c>
      <c r="C4" s="7" t="s">
        <v>29</v>
      </c>
      <c r="D4" s="7" t="s">
        <v>42</v>
      </c>
      <c r="E4" s="7" t="s">
        <v>43</v>
      </c>
      <c r="F4" s="7" t="s">
        <v>44</v>
      </c>
      <c r="G4" s="7" t="s">
        <v>45</v>
      </c>
      <c r="H4" s="7" t="s">
        <v>46</v>
      </c>
      <c r="I4" s="7" t="s">
        <v>47</v>
      </c>
      <c r="J4" s="7" t="s">
        <v>30</v>
      </c>
      <c r="K4" s="7" t="s">
        <v>31</v>
      </c>
      <c r="L4" s="7" t="s">
        <v>32</v>
      </c>
      <c r="M4" s="7" t="s">
        <v>33</v>
      </c>
      <c r="N4" s="7" t="s">
        <v>34</v>
      </c>
      <c r="O4" s="7" t="s">
        <v>35</v>
      </c>
      <c r="P4" s="7" t="s">
        <v>36</v>
      </c>
      <c r="Q4" s="7" t="s">
        <v>37</v>
      </c>
      <c r="R4" s="7" t="s">
        <v>38</v>
      </c>
      <c r="S4" s="7" t="s">
        <v>39</v>
      </c>
      <c r="T4" s="8" t="s">
        <v>40</v>
      </c>
    </row>
    <row r="5" spans="1:20">
      <c r="A5" s="3" t="s">
        <v>0</v>
      </c>
      <c r="B5" s="16" t="s">
        <v>13</v>
      </c>
      <c r="C5" s="16" t="s">
        <v>14</v>
      </c>
      <c r="D5" s="16" t="s">
        <v>13</v>
      </c>
      <c r="E5" s="16" t="s">
        <v>14</v>
      </c>
      <c r="F5" s="16" t="s">
        <v>13</v>
      </c>
      <c r="G5" s="16" t="s">
        <v>14</v>
      </c>
      <c r="H5" s="16" t="s">
        <v>13</v>
      </c>
      <c r="I5" s="16" t="s">
        <v>14</v>
      </c>
      <c r="J5" s="16" t="s">
        <v>13</v>
      </c>
      <c r="K5" s="16" t="s">
        <v>14</v>
      </c>
      <c r="L5" s="16" t="s">
        <v>13</v>
      </c>
      <c r="M5" s="16" t="s">
        <v>14</v>
      </c>
      <c r="N5" s="16" t="s">
        <v>13</v>
      </c>
      <c r="O5" s="16" t="s">
        <v>14</v>
      </c>
      <c r="P5" s="16" t="s">
        <v>13</v>
      </c>
      <c r="Q5" s="16" t="s">
        <v>14</v>
      </c>
      <c r="R5" s="16" t="s">
        <v>13</v>
      </c>
      <c r="S5" s="16" t="s">
        <v>14</v>
      </c>
      <c r="T5" s="17" t="s">
        <v>54</v>
      </c>
    </row>
    <row r="6" spans="1:20">
      <c r="A6" s="4" t="s">
        <v>1</v>
      </c>
      <c r="B6" s="4"/>
      <c r="C6" s="20"/>
      <c r="D6" s="4"/>
      <c r="E6" s="20"/>
      <c r="F6" s="4" t="s">
        <v>51</v>
      </c>
      <c r="G6" s="20">
        <f>133000+31000</f>
        <v>164000</v>
      </c>
      <c r="H6" s="9"/>
      <c r="I6" s="9"/>
      <c r="J6" s="9"/>
      <c r="K6" s="9"/>
      <c r="L6" s="9">
        <v>6</v>
      </c>
      <c r="M6" s="9">
        <v>419000</v>
      </c>
      <c r="N6" s="9"/>
      <c r="O6" s="9"/>
      <c r="P6" s="9"/>
      <c r="Q6" s="9"/>
      <c r="R6" s="9"/>
      <c r="S6" s="9"/>
      <c r="T6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583000</v>
      </c>
    </row>
    <row r="7" spans="1:20">
      <c r="A7" s="4" t="s">
        <v>2</v>
      </c>
      <c r="B7" s="4"/>
      <c r="C7" s="20"/>
      <c r="D7" s="4"/>
      <c r="E7" s="20"/>
      <c r="F7" s="4">
        <v>18</v>
      </c>
      <c r="G7" s="20">
        <v>85000</v>
      </c>
      <c r="H7" s="9"/>
      <c r="I7" s="9"/>
      <c r="J7" s="9"/>
      <c r="K7" s="9"/>
      <c r="L7" s="9"/>
      <c r="M7" s="9"/>
      <c r="N7" s="9"/>
      <c r="O7" s="9"/>
      <c r="P7" s="9">
        <v>12</v>
      </c>
      <c r="Q7" s="9">
        <v>100000</v>
      </c>
      <c r="R7" s="9"/>
      <c r="S7" s="9"/>
      <c r="T7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185000</v>
      </c>
    </row>
    <row r="8" spans="1:20">
      <c r="A8" s="4" t="s">
        <v>3</v>
      </c>
      <c r="B8" s="4"/>
      <c r="C8" s="20"/>
      <c r="D8" s="4"/>
      <c r="E8" s="20"/>
      <c r="F8" s="4">
        <v>29</v>
      </c>
      <c r="G8" s="20">
        <v>85000</v>
      </c>
      <c r="H8" s="9"/>
      <c r="I8" s="9"/>
      <c r="J8" s="9"/>
      <c r="K8" s="9"/>
      <c r="L8" s="9"/>
      <c r="M8" s="9"/>
      <c r="N8" s="9"/>
      <c r="O8" s="9"/>
      <c r="P8" s="9"/>
      <c r="Q8" s="9"/>
      <c r="R8" s="9">
        <v>11</v>
      </c>
      <c r="S8" s="9">
        <v>180400</v>
      </c>
      <c r="T8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265400</v>
      </c>
    </row>
    <row r="9" spans="1:20">
      <c r="A9" s="4" t="s">
        <v>4</v>
      </c>
      <c r="B9" s="4"/>
      <c r="C9" s="20"/>
      <c r="D9" s="4">
        <v>4</v>
      </c>
      <c r="E9" s="20">
        <v>81000</v>
      </c>
      <c r="F9" s="4">
        <v>24</v>
      </c>
      <c r="G9" s="20">
        <v>58000</v>
      </c>
      <c r="H9" s="9"/>
      <c r="I9" s="9"/>
      <c r="J9" s="9"/>
      <c r="K9" s="9"/>
      <c r="L9" s="9">
        <v>23</v>
      </c>
      <c r="M9" s="9">
        <v>133000</v>
      </c>
      <c r="N9" s="9"/>
      <c r="O9" s="9"/>
      <c r="P9" s="9"/>
      <c r="Q9" s="9"/>
      <c r="R9" s="9"/>
      <c r="S9" s="9"/>
      <c r="T9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272000</v>
      </c>
    </row>
    <row r="10" spans="1:20">
      <c r="A10" s="4" t="s">
        <v>5</v>
      </c>
      <c r="B10" s="4">
        <v>15</v>
      </c>
      <c r="C10" s="20">
        <v>50000</v>
      </c>
      <c r="D10" s="4">
        <v>9</v>
      </c>
      <c r="E10" s="20">
        <v>65000</v>
      </c>
      <c r="F10" s="4">
        <v>18</v>
      </c>
      <c r="G10" s="20">
        <v>50000</v>
      </c>
      <c r="H10" s="9"/>
      <c r="I10" s="9"/>
      <c r="J10" s="9">
        <v>10</v>
      </c>
      <c r="K10" s="9">
        <v>62000</v>
      </c>
      <c r="L10" s="9">
        <v>7</v>
      </c>
      <c r="M10" s="9">
        <v>65000</v>
      </c>
      <c r="N10" s="9"/>
      <c r="O10" s="9"/>
      <c r="P10" s="9">
        <v>1</v>
      </c>
      <c r="Q10" s="9">
        <v>50000</v>
      </c>
      <c r="R10" s="9"/>
      <c r="S10" s="9"/>
      <c r="T10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342000</v>
      </c>
    </row>
    <row r="11" spans="1:20">
      <c r="A11" s="4" t="s">
        <v>6</v>
      </c>
      <c r="B11" s="4">
        <v>6</v>
      </c>
      <c r="C11" s="20">
        <v>745100</v>
      </c>
      <c r="D11" s="4"/>
      <c r="E11" s="20"/>
      <c r="F11" s="4"/>
      <c r="G11" s="20">
        <v>366000</v>
      </c>
      <c r="H11" s="9"/>
      <c r="I11" s="9"/>
      <c r="J11" s="9"/>
      <c r="K11" s="9"/>
      <c r="L11" s="9">
        <v>8</v>
      </c>
      <c r="M11" s="9">
        <v>725000</v>
      </c>
      <c r="N11" s="9"/>
      <c r="O11" s="9"/>
      <c r="P11" s="9"/>
      <c r="Q11" s="9"/>
      <c r="R11" s="9"/>
      <c r="S11" s="9"/>
      <c r="T11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1836100</v>
      </c>
    </row>
    <row r="12" spans="1:20">
      <c r="A12" s="4" t="s">
        <v>7</v>
      </c>
      <c r="B12" s="4"/>
      <c r="C12" s="20"/>
      <c r="D12" s="4">
        <v>11</v>
      </c>
      <c r="E12" s="20">
        <v>213000</v>
      </c>
      <c r="F12" s="4"/>
      <c r="G12" s="20"/>
      <c r="H12" s="9"/>
      <c r="I12" s="9"/>
      <c r="J12" s="9"/>
      <c r="K12" s="9"/>
      <c r="L12" s="9"/>
      <c r="M12" s="9"/>
      <c r="N12" s="9">
        <v>26</v>
      </c>
      <c r="O12" s="9">
        <v>284000</v>
      </c>
      <c r="P12" s="9"/>
      <c r="Q12" s="9"/>
      <c r="R12" s="9"/>
      <c r="S12" s="9"/>
      <c r="T12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497000</v>
      </c>
    </row>
    <row r="13" spans="1:20">
      <c r="A13" s="4" t="s">
        <v>8</v>
      </c>
      <c r="B13" s="4"/>
      <c r="C13" s="20"/>
      <c r="D13" s="4"/>
      <c r="E13" s="20"/>
      <c r="F13" s="4"/>
      <c r="G13" s="2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0</v>
      </c>
    </row>
    <row r="14" spans="1:20">
      <c r="A14" s="4" t="s">
        <v>9</v>
      </c>
      <c r="B14" s="4"/>
      <c r="C14" s="20"/>
      <c r="D14" s="4"/>
      <c r="E14" s="20"/>
      <c r="F14" s="4"/>
      <c r="G14" s="2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0</v>
      </c>
    </row>
    <row r="15" spans="1:20">
      <c r="A15" s="4" t="s">
        <v>10</v>
      </c>
      <c r="B15" s="4"/>
      <c r="C15" s="20"/>
      <c r="D15" s="4"/>
      <c r="E15" s="20"/>
      <c r="F15" s="4"/>
      <c r="G15" s="2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0</v>
      </c>
    </row>
    <row r="16" spans="1:20">
      <c r="A16" s="4" t="s">
        <v>11</v>
      </c>
      <c r="B16" s="4"/>
      <c r="C16" s="20"/>
      <c r="D16" s="4"/>
      <c r="E16" s="20"/>
      <c r="F16" s="4"/>
      <c r="G16" s="2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0</v>
      </c>
    </row>
    <row r="17" spans="1:20">
      <c r="A17" s="4" t="s">
        <v>12</v>
      </c>
      <c r="B17" s="4"/>
      <c r="C17" s="20"/>
      <c r="D17" s="4"/>
      <c r="E17" s="20"/>
      <c r="F17" s="4"/>
      <c r="G17" s="2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0</v>
      </c>
    </row>
    <row r="18" spans="1:20">
      <c r="A18" s="4"/>
      <c r="B18" s="4"/>
      <c r="C18" s="20"/>
      <c r="D18" s="4"/>
      <c r="E18" s="20"/>
      <c r="F18" s="4"/>
      <c r="G18" s="2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0"/>
    </row>
    <row r="19" spans="1:20">
      <c r="A19" s="13" t="s">
        <v>15</v>
      </c>
      <c r="B19" s="13"/>
      <c r="C19" s="21"/>
      <c r="D19" s="13"/>
      <c r="E19" s="21"/>
      <c r="F19" s="13"/>
      <c r="G19" s="21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5"/>
    </row>
    <row r="20" spans="1:20">
      <c r="A20" s="4" t="s">
        <v>16</v>
      </c>
      <c r="B20" s="4">
        <v>5</v>
      </c>
      <c r="C20" s="20">
        <v>61000</v>
      </c>
      <c r="D20" s="4">
        <v>2</v>
      </c>
      <c r="E20" s="20">
        <v>49000</v>
      </c>
      <c r="F20" s="4">
        <v>1</v>
      </c>
      <c r="G20" s="20">
        <v>76000</v>
      </c>
      <c r="H20" s="9">
        <v>4</v>
      </c>
      <c r="I20" s="9">
        <v>132000</v>
      </c>
      <c r="J20" s="9"/>
      <c r="K20" s="9"/>
      <c r="L20" s="9"/>
      <c r="M20" s="9"/>
      <c r="N20" s="9">
        <v>14</v>
      </c>
      <c r="O20" s="9">
        <f>51000</f>
        <v>51000</v>
      </c>
      <c r="P20" s="9">
        <v>2</v>
      </c>
      <c r="Q20" s="9">
        <v>45000</v>
      </c>
      <c r="R20" s="9"/>
      <c r="S20" s="9"/>
      <c r="T20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414000</v>
      </c>
    </row>
    <row r="21" spans="1:20">
      <c r="A21" s="4" t="s">
        <v>16</v>
      </c>
      <c r="B21" s="4">
        <v>12</v>
      </c>
      <c r="C21" s="20">
        <v>35000</v>
      </c>
      <c r="D21" s="4">
        <v>9</v>
      </c>
      <c r="E21" s="20">
        <v>57000</v>
      </c>
      <c r="F21" s="4">
        <v>8</v>
      </c>
      <c r="G21" s="20">
        <v>62000</v>
      </c>
      <c r="H21" s="9"/>
      <c r="I21" s="9"/>
      <c r="J21" s="9"/>
      <c r="K21" s="9"/>
      <c r="L21" s="9"/>
      <c r="M21" s="9"/>
      <c r="N21" s="9">
        <v>19</v>
      </c>
      <c r="O21" s="9">
        <v>38000</v>
      </c>
      <c r="P21" s="9">
        <v>9</v>
      </c>
      <c r="Q21" s="9">
        <v>29000</v>
      </c>
      <c r="R21" s="9">
        <v>6</v>
      </c>
      <c r="S21" s="9">
        <v>37000</v>
      </c>
      <c r="T21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258000</v>
      </c>
    </row>
    <row r="22" spans="1:20">
      <c r="A22" s="4" t="s">
        <v>16</v>
      </c>
      <c r="B22" s="4">
        <v>19</v>
      </c>
      <c r="C22" s="20">
        <v>50000</v>
      </c>
      <c r="D22" s="4">
        <v>16</v>
      </c>
      <c r="E22" s="20">
        <v>46000</v>
      </c>
      <c r="F22" s="4">
        <v>15</v>
      </c>
      <c r="G22" s="20">
        <v>63000</v>
      </c>
      <c r="H22" s="9"/>
      <c r="I22" s="9"/>
      <c r="J22" s="9"/>
      <c r="K22" s="9"/>
      <c r="L22" s="9"/>
      <c r="M22" s="9"/>
      <c r="N22" s="9"/>
      <c r="O22" s="9"/>
      <c r="P22" s="9">
        <v>30</v>
      </c>
      <c r="Q22" s="9">
        <v>81700</v>
      </c>
      <c r="R22" s="9" t="s">
        <v>53</v>
      </c>
      <c r="S22" s="9">
        <v>20000</v>
      </c>
      <c r="T22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260700</v>
      </c>
    </row>
    <row r="23" spans="1:20">
      <c r="A23" s="4" t="s">
        <v>16</v>
      </c>
      <c r="B23" s="4">
        <v>26</v>
      </c>
      <c r="C23" s="20">
        <v>87000</v>
      </c>
      <c r="D23" s="4">
        <v>23</v>
      </c>
      <c r="E23" s="20">
        <v>31000</v>
      </c>
      <c r="F23" s="4">
        <v>22</v>
      </c>
      <c r="G23" s="20">
        <v>40900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158900</v>
      </c>
    </row>
    <row r="24" spans="1:20">
      <c r="A24" s="4" t="s">
        <v>17</v>
      </c>
      <c r="B24" s="4"/>
      <c r="C24" s="20"/>
      <c r="D24" s="4"/>
      <c r="E24" s="20"/>
      <c r="F24" s="4"/>
      <c r="G24" s="20"/>
      <c r="H24" s="9"/>
      <c r="I24" s="9"/>
      <c r="J24" s="9">
        <v>10</v>
      </c>
      <c r="K24" s="9">
        <v>60000</v>
      </c>
      <c r="L24" s="9">
        <v>6</v>
      </c>
      <c r="M24" s="9">
        <v>35000</v>
      </c>
      <c r="N24" s="9"/>
      <c r="O24" s="9"/>
      <c r="P24" s="9">
        <v>1</v>
      </c>
      <c r="Q24" s="9">
        <v>85000</v>
      </c>
      <c r="R24" s="9"/>
      <c r="S24" s="9"/>
      <c r="T24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180000</v>
      </c>
    </row>
    <row r="25" spans="1:20">
      <c r="A25" s="4" t="s">
        <v>18</v>
      </c>
      <c r="B25" s="4"/>
      <c r="C25" s="20"/>
      <c r="D25" s="4"/>
      <c r="E25" s="20"/>
      <c r="F25" s="4"/>
      <c r="G25" s="20"/>
      <c r="H25" s="9"/>
      <c r="I25" s="9"/>
      <c r="J25" s="9"/>
      <c r="K25" s="9"/>
      <c r="L25" s="9"/>
      <c r="M25" s="9"/>
      <c r="N25" s="9"/>
      <c r="O25" s="9"/>
      <c r="P25" s="9"/>
      <c r="Q25" s="9"/>
      <c r="R25" s="9">
        <v>17</v>
      </c>
      <c r="S25" s="9">
        <v>124000</v>
      </c>
      <c r="T25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124000</v>
      </c>
    </row>
    <row r="26" spans="1:20">
      <c r="A26" s="4" t="s">
        <v>19</v>
      </c>
      <c r="B26" s="4"/>
      <c r="C26" s="20"/>
      <c r="D26" s="4"/>
      <c r="E26" s="20"/>
      <c r="F26" s="4"/>
      <c r="G26" s="20"/>
      <c r="H26" s="9">
        <v>5</v>
      </c>
      <c r="I26" s="9">
        <v>62500</v>
      </c>
      <c r="J26" s="9"/>
      <c r="K26" s="9"/>
      <c r="L26" s="9"/>
      <c r="M26" s="9"/>
      <c r="N26" s="9">
        <v>14</v>
      </c>
      <c r="O26" s="9">
        <f>45000</f>
        <v>45000</v>
      </c>
      <c r="P26" s="9">
        <v>12</v>
      </c>
      <c r="Q26" s="9">
        <v>29000</v>
      </c>
      <c r="R26" s="9"/>
      <c r="S26" s="9"/>
      <c r="T26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136500</v>
      </c>
    </row>
    <row r="27" spans="1:20">
      <c r="A27" s="4" t="s">
        <v>19</v>
      </c>
      <c r="B27" s="4"/>
      <c r="C27" s="20"/>
      <c r="D27" s="4"/>
      <c r="E27" s="20"/>
      <c r="F27" s="4"/>
      <c r="G27" s="20"/>
      <c r="H27" s="9"/>
      <c r="I27" s="9"/>
      <c r="J27" s="9"/>
      <c r="K27" s="18"/>
      <c r="L27" s="9"/>
      <c r="M27" s="18"/>
      <c r="N27" s="9">
        <v>26</v>
      </c>
      <c r="O27" s="9">
        <v>40000</v>
      </c>
      <c r="P27" s="9"/>
      <c r="Q27" s="18"/>
      <c r="R27" s="9"/>
      <c r="S27" s="18"/>
      <c r="T27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40000</v>
      </c>
    </row>
    <row r="28" spans="1:20">
      <c r="A28" s="4" t="s">
        <v>52</v>
      </c>
      <c r="B28" s="4"/>
      <c r="C28" s="20"/>
      <c r="D28" s="4"/>
      <c r="E28" s="20"/>
      <c r="F28" s="4"/>
      <c r="G28" s="20"/>
      <c r="H28" s="9">
        <v>12</v>
      </c>
      <c r="I28" s="9">
        <v>378000</v>
      </c>
      <c r="J28" s="9"/>
      <c r="K28" s="9"/>
      <c r="L28" s="9"/>
      <c r="M28" s="9"/>
      <c r="N28" s="9"/>
      <c r="O28" s="9"/>
      <c r="P28" s="9">
        <v>7</v>
      </c>
      <c r="Q28" s="9">
        <v>362700</v>
      </c>
      <c r="R28" s="9"/>
      <c r="S28" s="9"/>
      <c r="T28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740700</v>
      </c>
    </row>
    <row r="29" spans="1:20">
      <c r="A29" s="4" t="s">
        <v>20</v>
      </c>
      <c r="B29" s="4"/>
      <c r="C29" s="20"/>
      <c r="D29" s="4"/>
      <c r="E29" s="20"/>
      <c r="F29" s="4"/>
      <c r="G29" s="2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0</v>
      </c>
    </row>
    <row r="30" spans="1:20">
      <c r="A30" s="4"/>
      <c r="B30" s="4"/>
      <c r="C30" s="20"/>
      <c r="D30" s="4"/>
      <c r="E30" s="20"/>
      <c r="F30" s="4"/>
      <c r="G30" s="2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0</v>
      </c>
    </row>
    <row r="31" spans="1:20">
      <c r="A31" s="6" t="s">
        <v>41</v>
      </c>
      <c r="B31" s="6"/>
      <c r="C31" s="22"/>
      <c r="D31" s="6"/>
      <c r="E31" s="22"/>
      <c r="F31" s="6"/>
      <c r="G31" s="22"/>
      <c r="H31" s="11">
        <v>15</v>
      </c>
      <c r="I31" s="11">
        <v>52000</v>
      </c>
      <c r="J31" s="11">
        <v>12</v>
      </c>
      <c r="K31" s="11">
        <v>11000</v>
      </c>
      <c r="L31" s="11">
        <v>9</v>
      </c>
      <c r="M31" s="11">
        <f>37500</f>
        <v>37500</v>
      </c>
      <c r="N31" s="11">
        <v>28</v>
      </c>
      <c r="O31" s="11">
        <v>126500</v>
      </c>
      <c r="P31" s="11">
        <v>25</v>
      </c>
      <c r="Q31" s="11">
        <v>19000</v>
      </c>
      <c r="R31" s="11">
        <v>8</v>
      </c>
      <c r="S31" s="11">
        <v>10000</v>
      </c>
      <c r="T31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256000</v>
      </c>
    </row>
    <row r="32" spans="1:20">
      <c r="A32" s="4" t="s">
        <v>41</v>
      </c>
      <c r="B32" s="4"/>
      <c r="C32" s="20"/>
      <c r="D32" s="4"/>
      <c r="E32" s="20"/>
      <c r="F32" s="4"/>
      <c r="G32" s="20"/>
      <c r="H32" s="9">
        <v>28</v>
      </c>
      <c r="I32" s="9">
        <v>37000</v>
      </c>
      <c r="J32" s="9">
        <v>26</v>
      </c>
      <c r="K32" s="9">
        <v>23000</v>
      </c>
      <c r="L32" s="9">
        <v>23</v>
      </c>
      <c r="M32" s="9">
        <v>27000</v>
      </c>
      <c r="N32" s="9"/>
      <c r="O32" s="9"/>
      <c r="P32" s="9"/>
      <c r="Q32" s="9"/>
      <c r="R32" s="9"/>
      <c r="S32" s="9"/>
      <c r="T32" s="10">
        <f>Table24[[#This Row],[Column3]]+Table24[[#This Row],[Column33]]+Table24[[#This Row],[Column333]]+Table24[[#This Row],[Column3333]]+Table24[[#This Row],[Column5]]+Table24[[#This Row],[Column7]]+Table24[[#This Row],[Column9]]+Table24[[#This Row],[Column11]]+Table24[[#This Row],[Column13]]</f>
        <v>87000</v>
      </c>
    </row>
    <row r="33" spans="1:20" ht="18.75">
      <c r="A33" s="6"/>
      <c r="B33" s="6"/>
      <c r="C33" s="25">
        <f>SUBTOTAL(109,[Column3])</f>
        <v>1028100</v>
      </c>
      <c r="D33" s="6"/>
      <c r="E33" s="25">
        <f>SUBTOTAL(109,[Column33])</f>
        <v>542000</v>
      </c>
      <c r="F33" s="6"/>
      <c r="G33" s="25">
        <f>SUBTOTAL(109,[Column333])</f>
        <v>1049900</v>
      </c>
      <c r="H33" s="24"/>
      <c r="I33" s="24">
        <f>SUBTOTAL(109,[Column3333])</f>
        <v>661500</v>
      </c>
      <c r="J33" s="24"/>
      <c r="K33" s="24">
        <f>SUBTOTAL(109,[Column5])</f>
        <v>156000</v>
      </c>
      <c r="L33" s="24"/>
      <c r="M33" s="24">
        <f>SUBTOTAL(109,[Column7])</f>
        <v>1441500</v>
      </c>
      <c r="N33" s="24"/>
      <c r="O33" s="24">
        <f>SUBTOTAL(109,[Column9])</f>
        <v>584500</v>
      </c>
      <c r="P33" s="24"/>
      <c r="Q33" s="24">
        <f>SUBTOTAL(109,[Column11])</f>
        <v>801400</v>
      </c>
      <c r="R33" s="24"/>
      <c r="S33" s="24">
        <f>SUBTOTAL(109,[Column13])</f>
        <v>371400</v>
      </c>
      <c r="T33" s="26">
        <f>Table24[[#Totals],[Column3]]+Table24[[#Totals],[Column33]]+Table24[[#Totals],[Column333]]+Table24[[#Totals],[Column3333]]+Table24[[#Totals],[Column5]]+Table24[[#Totals],[Column7]]+Table24[[#Totals],[Column9]]+Table24[[#Totals],[Column11]]+Table24[[#Totals],[Column13]]</f>
        <v>6636300</v>
      </c>
    </row>
    <row r="34" spans="1:20" ht="18.75">
      <c r="C34" s="23"/>
      <c r="E34" s="23"/>
      <c r="G34" s="23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27" t="s">
        <v>55</v>
      </c>
      <c r="T34" s="28">
        <f>Table24[[#Totals],[Column15]]/9</f>
        <v>737366.66666666663</v>
      </c>
    </row>
    <row r="35" spans="1:20">
      <c r="C35" s="23"/>
      <c r="E35" s="23"/>
      <c r="G35" s="2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>
      <c r="C36" s="23"/>
      <c r="E36" s="23"/>
      <c r="G36" s="23"/>
      <c r="H36" s="12"/>
      <c r="I36" s="12"/>
      <c r="J36" s="12"/>
      <c r="K36" s="12"/>
      <c r="L36" s="12"/>
      <c r="M36" s="12"/>
      <c r="N36" s="12"/>
      <c r="O36" s="12"/>
      <c r="P36" s="46" t="s">
        <v>57</v>
      </c>
      <c r="Q36" s="46"/>
      <c r="R36" s="46"/>
      <c r="S36" s="46"/>
      <c r="T36" s="12"/>
    </row>
    <row r="37" spans="1:20">
      <c r="C37" s="23"/>
      <c r="E37" s="23"/>
      <c r="G37" s="2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>
      <c r="C38" s="23"/>
      <c r="E38" s="23"/>
      <c r="G38" s="2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>
      <c r="C39" s="23"/>
      <c r="E39" s="23"/>
      <c r="G39" s="23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>
      <c r="C40" s="23"/>
      <c r="E40" s="23"/>
      <c r="G40" s="23"/>
      <c r="H40" s="12"/>
      <c r="I40" s="12"/>
      <c r="J40" s="12"/>
      <c r="K40" s="12"/>
      <c r="L40" s="12"/>
      <c r="M40" s="12"/>
      <c r="N40" s="12"/>
      <c r="O40" s="12"/>
      <c r="P40" s="46" t="s">
        <v>58</v>
      </c>
      <c r="Q40" s="46"/>
      <c r="R40" s="46"/>
      <c r="S40" s="46"/>
      <c r="T40" s="12"/>
    </row>
    <row r="41" spans="1:20">
      <c r="C41" s="23"/>
      <c r="E41" s="23"/>
      <c r="G41" s="23"/>
      <c r="H41" s="12"/>
      <c r="I41" s="12"/>
      <c r="J41" s="12"/>
      <c r="K41" s="12"/>
      <c r="L41" s="12"/>
      <c r="M41" s="12"/>
      <c r="N41" s="12"/>
      <c r="O41" s="46" t="s">
        <v>59</v>
      </c>
      <c r="P41" s="46"/>
      <c r="Q41" s="46"/>
      <c r="R41" s="46"/>
      <c r="S41" s="46"/>
      <c r="T41" s="46"/>
    </row>
  </sheetData>
  <mergeCells count="13">
    <mergeCell ref="P36:S36"/>
    <mergeCell ref="P40:S40"/>
    <mergeCell ref="O41:T41"/>
    <mergeCell ref="A1:T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SOURCE</vt:lpstr>
      <vt:lpstr>FOR PRINTING</vt:lpstr>
      <vt:lpstr>Sheet3</vt:lpstr>
      <vt:lpstr>SOURCE!Print_Area</vt:lpstr>
    </vt:vector>
  </TitlesOfParts>
  <Company>Cakramas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Okee</dc:creator>
  <cp:lastModifiedBy>Kris Okee</cp:lastModifiedBy>
  <cp:lastPrinted>2012-09-23T07:15:29Z</cp:lastPrinted>
  <dcterms:created xsi:type="dcterms:W3CDTF">2012-09-21T16:46:19Z</dcterms:created>
  <dcterms:modified xsi:type="dcterms:W3CDTF">2012-10-12T15:13:36Z</dcterms:modified>
</cp:coreProperties>
</file>